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 2025\EL AGRO EN CIFRA - DICIEMBRE 2025\"/>
    </mc:Choice>
  </mc:AlternateContent>
  <xr:revisionPtr revIDLastSave="0" documentId="13_ncr:1_{DC6318A0-3FA7-4A95-B151-388B9579EE71}" xr6:coauthVersionLast="47" xr6:coauthVersionMax="47" xr10:uidLastSave="{00000000-0000-0000-0000-000000000000}"/>
  <bookViews>
    <workbookView xWindow="-120" yWindow="-120" windowWidth="29040" windowHeight="15720" tabRatio="936" activeTab="27" xr2:uid="{00000000-000D-0000-FFFF-FFFF00000000}"/>
  </bookViews>
  <sheets>
    <sheet name="ÍNDICE PECUARIO Y AVÍCOLA" sheetId="244" r:id="rId1"/>
    <sheet name="C.21" sheetId="251" r:id="rId2"/>
    <sheet name="C.22" sheetId="245" r:id="rId3"/>
    <sheet name="C.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42" r:id="rId13"/>
    <sheet name="C 33" sheetId="243" r:id="rId14"/>
    <sheet name="C.34" sheetId="208" r:id="rId15"/>
    <sheet name="C 35" sheetId="240" r:id="rId16"/>
    <sheet name="C 36" sheetId="241" r:id="rId17"/>
    <sheet name="C 37" sheetId="209" r:id="rId18"/>
    <sheet name="C 38" sheetId="210" r:id="rId19"/>
    <sheet name="C 39" sheetId="211" r:id="rId20"/>
    <sheet name="C.40" sheetId="228" r:id="rId21"/>
    <sheet name="C 41" sheetId="233" r:id="rId22"/>
    <sheet name="C 42" sheetId="234" r:id="rId23"/>
    <sheet name="C 43" sheetId="235" r:id="rId24"/>
    <sheet name="C 44" sheetId="236" r:id="rId25"/>
    <sheet name="C 45" sheetId="237" r:id="rId26"/>
    <sheet name="C.46" sheetId="238" r:id="rId27"/>
    <sheet name="C 47-48" sheetId="232" r:id="rId28"/>
  </sheets>
  <externalReferences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9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 localSheetId="15">'[1]C-27'!#REF!</definedName>
    <definedName name="\A" localSheetId="16">'[1]C-27'!#REF!</definedName>
    <definedName name="\A" localSheetId="17">'[1]C-27'!#REF!</definedName>
    <definedName name="\A" localSheetId="18">'[1]C-27'!#REF!</definedName>
    <definedName name="\A" localSheetId="19">'[1]C-27'!#REF!</definedName>
    <definedName name="\A" localSheetId="22">'[1]C-27'!#REF!</definedName>
    <definedName name="\A" localSheetId="23">'[1]C-27'!#REF!</definedName>
    <definedName name="\A" localSheetId="24">'[1]C-27'!#REF!</definedName>
    <definedName name="\A" localSheetId="25">'[1]C-27'!#REF!</definedName>
    <definedName name="\A" localSheetId="27">'C 47-48'!#REF!</definedName>
    <definedName name="\A" localSheetId="3">'C.23'!#REF!</definedName>
    <definedName name="\A" localSheetId="14">'[1]C-27'!#REF!</definedName>
    <definedName name="\A" localSheetId="20">'C.40'!#REF!</definedName>
    <definedName name="\A" localSheetId="26">'[1]C-27'!#REF!</definedName>
    <definedName name="\A" localSheetId="0">'[1]C-27'!#REF!</definedName>
    <definedName name="\A">'[1]C-27'!#REF!</definedName>
    <definedName name="\c" localSheetId="2">#REF!</definedName>
    <definedName name="\C">#REF!</definedName>
    <definedName name="\COPIA">'[2]C72-75'!#REF!</definedName>
    <definedName name="\S">#N/A</definedName>
    <definedName name="\x">#REF!</definedName>
    <definedName name="\z">#N/A</definedName>
    <definedName name="__123Graph_A" hidden="1">'[2]C72-75'!#REF!</definedName>
    <definedName name="__123Graph_ACAMOTE" hidden="1">'[2]C72-75'!#REF!</definedName>
    <definedName name="__123Graph_AOLLUCO" hidden="1">'[2]C72-75'!#REF!</definedName>
    <definedName name="__123Graph_APAPA" hidden="1">'[2]C72-75'!#REF!</definedName>
    <definedName name="__123Graph_B" hidden="1">'[2]C72-75'!#REF!</definedName>
    <definedName name="__123Graph_BCAMOTE" hidden="1">'[2]C72-75'!#REF!</definedName>
    <definedName name="__123Graph_BOLLUCO" hidden="1">'[2]C72-75'!#REF!</definedName>
    <definedName name="__123Graph_BPAPA" hidden="1">'[2]C72-75'!#REF!</definedName>
    <definedName name="__123Graph_LBL_A" hidden="1">'[2]C72-75'!#REF!</definedName>
    <definedName name="__123Graph_LBL_ACAMOTE" hidden="1">'[2]C72-75'!#REF!</definedName>
    <definedName name="__123Graph_LBL_AOLLUCO" hidden="1">'[2]C72-75'!#REF!</definedName>
    <definedName name="__123Graph_LBL_APAPA" hidden="1">'[2]C72-75'!#REF!</definedName>
    <definedName name="__123Graph_X" hidden="1">'[2]C72-75'!#REF!</definedName>
    <definedName name="__123Graph_XCAMOTE" hidden="1">'[2]C72-75'!#REF!</definedName>
    <definedName name="__123Graph_XOLLUCO" hidden="1">'[2]C72-75'!#REF!</definedName>
    <definedName name="__123Graph_XPAPA" hidden="1">'[2]C72-75'!#REF!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">#REF!</definedName>
    <definedName name="A_IMPRESION_IM" localSheetId="27">'C 47-48'!$A$2:$S$23</definedName>
    <definedName name="A_IMPRESION_IM" localSheetId="2">#REF!</definedName>
    <definedName name="A_IMPRESION_IM" localSheetId="3">'C.23'!$A$1:$U$21</definedName>
    <definedName name="A_IMPRESION_IM" localSheetId="20">'C.40'!#REF!</definedName>
    <definedName name="A_IMPRESION_IM">'[1]C-27'!$A$1:$Z$22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5">[4]CYPPOLLO!#REF!</definedName>
    <definedName name="A_IMPRESIÓN_IM" localSheetId="16">[4]CYPPOLLO!#REF!</definedName>
    <definedName name="A_IMPRESIÓN_IM" localSheetId="17">[4]CYPPOLLO!#REF!</definedName>
    <definedName name="A_IMPRESIÓN_IM" localSheetId="18">[4]CYPPOLLO!#REF!</definedName>
    <definedName name="A_IMPRESIÓN_IM" localSheetId="19">[4]CYPPOLLO!#REF!</definedName>
    <definedName name="A_IMPRESIÓN_IM" localSheetId="22">[4]CYPPOLLO!#REF!</definedName>
    <definedName name="A_IMPRESIÓN_IM" localSheetId="23">[4]CYPPOLLO!#REF!</definedName>
    <definedName name="A_IMPRESIÓN_IM" localSheetId="24">[4]CYPPOLLO!#REF!</definedName>
    <definedName name="A_IMPRESIÓN_IM" localSheetId="25">[4]CYPPOLLO!#REF!</definedName>
    <definedName name="A_IMPRESIÓN_IM" localSheetId="27">'C 47-48'!$A$2:$S$23</definedName>
    <definedName name="A_impresión_IM" localSheetId="2">#REF!</definedName>
    <definedName name="A_IMPRESIÓN_IM" localSheetId="3">'C.23'!$A$1:$U$21</definedName>
    <definedName name="A_IMPRESIÓN_IM" localSheetId="14">[4]CYPPOLLO!#REF!</definedName>
    <definedName name="A_IMPRESIÓN_IM" localSheetId="20">'C.40'!#REF!</definedName>
    <definedName name="A_IMPRESIÓN_IM" localSheetId="26">[4]CYPPOLLO!#REF!</definedName>
    <definedName name="A_IMPRESIÓN_IM" localSheetId="0">[4]CYPPOLLO!#REF!</definedName>
    <definedName name="A_IMPRESIÓN_IM">[4]CYPPOLLO!#REF!</definedName>
    <definedName name="AGO">#REF!</definedName>
    <definedName name="_xlnm.Print_Area" localSheetId="4">'C 24'!$A$1:$O$62</definedName>
    <definedName name="_xlnm.Print_Area" localSheetId="5">'C 25'!$A$1:$O$60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30'!$A$1:$O$60</definedName>
    <definedName name="_xlnm.Print_Area" localSheetId="11">'C 31'!$A$1:$O$61</definedName>
    <definedName name="_xlnm.Print_Area" localSheetId="12">'C 32'!$A$1:$O$61</definedName>
    <definedName name="_xlnm.Print_Area" localSheetId="13">'C 33'!$A$1:$O$60</definedName>
    <definedName name="_xlnm.Print_Area" localSheetId="15">'C 35'!$A$1:$O$61</definedName>
    <definedName name="_xlnm.Print_Area" localSheetId="16">'C 36'!$A$1:$O$62</definedName>
    <definedName name="_xlnm.Print_Area" localSheetId="17">'C 37'!$A$1:$O$61</definedName>
    <definedName name="_xlnm.Print_Area" localSheetId="18">'C 38'!$A$1:$O$60</definedName>
    <definedName name="_xlnm.Print_Area" localSheetId="19">'C 39'!$A$1:$O$61</definedName>
    <definedName name="_xlnm.Print_Area" localSheetId="21">'C 41'!$A$1:$O$68</definedName>
    <definedName name="_xlnm.Print_Area" localSheetId="22">'C 42'!$A$1:$O$69</definedName>
    <definedName name="_xlnm.Print_Area" localSheetId="23">'C 43'!$A$1:$O$67</definedName>
    <definedName name="_xlnm.Print_Area" localSheetId="24">'C 44'!$A$1:$O$67</definedName>
    <definedName name="_xlnm.Print_Area" localSheetId="25">'C 45'!$A$1:$O$67</definedName>
    <definedName name="_xlnm.Print_Area" localSheetId="27">'C 47-48'!$A$1:$S$47</definedName>
    <definedName name="_xlnm.Print_Area" localSheetId="2">'C.22'!$A$2:$O$78</definedName>
    <definedName name="_xlnm.Print_Area" localSheetId="3">'C.23'!$A$1:$U$43</definedName>
    <definedName name="_xlnm.Print_Area" localSheetId="14">'C.34'!$A$1:$O$60</definedName>
    <definedName name="_xlnm.Print_Area" localSheetId="20">'C.40'!$A$1:$P$44</definedName>
    <definedName name="_xlnm.Print_Area" localSheetId="26">'C.46'!$A$1:$O$67</definedName>
    <definedName name="_xlnm.Print_Area" localSheetId="0">'ÍNDICE PECUARIO Y AVÍCOLA'!$A$1:$E$36</definedName>
    <definedName name="_xlnm.Print_Area">'[1]C-27'!$A$1:$Z$22</definedName>
    <definedName name="ARROZ">'[5]Inf-Arroz'!#REF!</definedName>
    <definedName name="DIARIO">'[3]Dia-Mayorist'!$Y$18:$AI$63</definedName>
    <definedName name="FRUTA">'[2]C72-75'!#REF!</definedName>
    <definedName name="HORTA">'[2]C72-75'!#REF!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5" hidden="1">{"'C-46.WK1'!$A$6:$J$21"}</definedName>
    <definedName name="HTML_Control" localSheetId="16" hidden="1">{"'C-46.WK1'!$A$6:$J$21"}</definedName>
    <definedName name="HTML_Control" localSheetId="17" hidden="1">{"'C-46.WK1'!$A$6:$J$21"}</definedName>
    <definedName name="HTML_Control" localSheetId="18" hidden="1">{"'C-46.WK1'!$A$6:$J$21"}</definedName>
    <definedName name="HTML_Control" localSheetId="19" hidden="1">{"'C-46.WK1'!$A$6:$J$21"}</definedName>
    <definedName name="HTML_Control" localSheetId="14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'[2]C72-75'!#REF!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AVÍCOLA'!$5:$5</definedName>
    <definedName name="_xlnm.Print_Titles">#REF!</definedName>
    <definedName name="TUBE">'[2]C72-75'!#REF!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8" i="251" l="1"/>
  <c r="B38" i="251"/>
  <c r="N58" i="241" l="1"/>
  <c r="N57" i="241"/>
  <c r="N56" i="241"/>
  <c r="N55" i="241"/>
  <c r="N54" i="241"/>
  <c r="N53" i="241"/>
  <c r="N52" i="241"/>
  <c r="N51" i="241"/>
  <c r="N50" i="241"/>
  <c r="N49" i="241"/>
  <c r="N48" i="241"/>
  <c r="N47" i="241"/>
  <c r="N46" i="241"/>
  <c r="N45" i="241"/>
  <c r="N44" i="241"/>
  <c r="N43" i="241"/>
  <c r="N42" i="241"/>
  <c r="N41" i="241"/>
  <c r="N40" i="241"/>
  <c r="N39" i="241"/>
  <c r="N38" i="241"/>
  <c r="N37" i="241"/>
  <c r="N36" i="241"/>
  <c r="N35" i="241"/>
  <c r="N34" i="241"/>
  <c r="N33" i="241"/>
  <c r="N32" i="241"/>
  <c r="N31" i="241"/>
  <c r="N30" i="241"/>
  <c r="N29" i="241"/>
  <c r="N28" i="241"/>
  <c r="N27" i="241"/>
  <c r="N26" i="241"/>
  <c r="N25" i="241"/>
  <c r="N24" i="241"/>
  <c r="N23" i="241"/>
  <c r="N22" i="241"/>
  <c r="N21" i="241"/>
  <c r="N18" i="241"/>
  <c r="N17" i="241"/>
  <c r="N16" i="241"/>
  <c r="N15" i="241"/>
  <c r="N14" i="241"/>
  <c r="N13" i="241"/>
  <c r="N12" i="241"/>
  <c r="N11" i="241"/>
  <c r="N10" i="241"/>
  <c r="N9" i="241"/>
  <c r="N8" i="241"/>
  <c r="N7" i="241"/>
  <c r="N6" i="241"/>
  <c r="O58" i="240"/>
  <c r="O57" i="240"/>
  <c r="O56" i="240"/>
  <c r="O55" i="240"/>
  <c r="O54" i="240"/>
  <c r="O53" i="240"/>
  <c r="O52" i="240"/>
  <c r="O51" i="240"/>
  <c r="O50" i="240"/>
  <c r="O49" i="240"/>
  <c r="O48" i="240"/>
  <c r="O47" i="240"/>
  <c r="O46" i="240"/>
  <c r="O45" i="240"/>
  <c r="O44" i="240"/>
  <c r="O43" i="240"/>
  <c r="O42" i="240"/>
  <c r="O41" i="240"/>
  <c r="O40" i="240"/>
  <c r="O39" i="240"/>
  <c r="O38" i="240"/>
  <c r="O37" i="240"/>
  <c r="O36" i="240"/>
  <c r="O35" i="240"/>
  <c r="O34" i="240"/>
  <c r="O33" i="240"/>
  <c r="O32" i="240"/>
  <c r="O31" i="240"/>
  <c r="O30" i="240"/>
  <c r="O29" i="240"/>
  <c r="O28" i="240"/>
  <c r="O27" i="240"/>
  <c r="O26" i="240"/>
  <c r="O25" i="240"/>
  <c r="O24" i="240"/>
  <c r="O23" i="240"/>
  <c r="O22" i="240"/>
  <c r="O21" i="240"/>
  <c r="O20" i="240"/>
  <c r="O19" i="240"/>
  <c r="O18" i="240"/>
  <c r="O17" i="240"/>
  <c r="O16" i="240"/>
  <c r="O15" i="240"/>
  <c r="O14" i="240"/>
  <c r="O13" i="240"/>
  <c r="O12" i="240"/>
  <c r="O11" i="240"/>
  <c r="O10" i="240"/>
  <c r="O9" i="240"/>
  <c r="O8" i="240"/>
  <c r="O7" i="240"/>
  <c r="O6" i="240"/>
  <c r="O58" i="242" l="1"/>
  <c r="O57" i="242"/>
  <c r="O56" i="242"/>
  <c r="O55" i="242"/>
  <c r="O54" i="242"/>
  <c r="O53" i="242"/>
  <c r="O52" i="242"/>
  <c r="O51" i="242"/>
  <c r="O50" i="242"/>
  <c r="O49" i="242"/>
  <c r="O48" i="242"/>
  <c r="O47" i="242"/>
  <c r="O46" i="242"/>
  <c r="O45" i="242"/>
  <c r="O44" i="242"/>
  <c r="O43" i="242"/>
  <c r="O42" i="242"/>
  <c r="O41" i="242"/>
  <c r="O40" i="242"/>
  <c r="O39" i="242"/>
  <c r="O38" i="242"/>
  <c r="O37" i="242"/>
  <c r="O36" i="242"/>
  <c r="O35" i="242"/>
  <c r="O34" i="242"/>
  <c r="O33" i="242"/>
  <c r="O32" i="242"/>
  <c r="O31" i="242"/>
  <c r="O30" i="242"/>
  <c r="O29" i="242"/>
  <c r="O28" i="242"/>
  <c r="O27" i="242"/>
  <c r="O26" i="242"/>
  <c r="O25" i="242"/>
  <c r="O24" i="242"/>
  <c r="O23" i="242"/>
  <c r="O22" i="242"/>
  <c r="O21" i="242"/>
  <c r="O20" i="242"/>
  <c r="O19" i="242"/>
  <c r="O18" i="242"/>
  <c r="O17" i="242"/>
  <c r="O16" i="242"/>
  <c r="O15" i="242"/>
  <c r="O14" i="242"/>
  <c r="O13" i="242"/>
  <c r="O12" i="242"/>
  <c r="O11" i="242"/>
  <c r="O10" i="242"/>
  <c r="O9" i="242"/>
  <c r="O8" i="242"/>
  <c r="O7" i="242"/>
  <c r="O6" i="242"/>
  <c r="N8" i="243"/>
  <c r="N58" i="243"/>
  <c r="N57" i="243"/>
  <c r="N56" i="243"/>
  <c r="N55" i="243"/>
  <c r="N54" i="243"/>
  <c r="N53" i="243"/>
  <c r="N52" i="243"/>
  <c r="N51" i="243"/>
  <c r="N50" i="243"/>
  <c r="N49" i="243"/>
  <c r="N48" i="243"/>
  <c r="N47" i="243"/>
  <c r="N46" i="243"/>
  <c r="N45" i="243"/>
  <c r="N44" i="243"/>
  <c r="N43" i="243"/>
  <c r="N42" i="243"/>
  <c r="N41" i="243"/>
  <c r="N40" i="243"/>
  <c r="N39" i="243"/>
  <c r="N38" i="243"/>
  <c r="N37" i="243"/>
  <c r="N36" i="243"/>
  <c r="N35" i="243"/>
  <c r="N34" i="243"/>
  <c r="N33" i="243"/>
  <c r="N32" i="243"/>
  <c r="N31" i="243"/>
  <c r="N30" i="243"/>
  <c r="N29" i="243"/>
  <c r="N28" i="243"/>
  <c r="N27" i="243"/>
  <c r="N26" i="243"/>
  <c r="N25" i="243"/>
  <c r="N24" i="243"/>
  <c r="N23" i="243"/>
  <c r="N22" i="243"/>
  <c r="N21" i="243"/>
  <c r="N20" i="243"/>
  <c r="N19" i="243"/>
  <c r="N18" i="243"/>
  <c r="N17" i="243"/>
  <c r="N16" i="243"/>
  <c r="N15" i="243"/>
  <c r="N14" i="243"/>
  <c r="N13" i="243"/>
  <c r="N12" i="243"/>
  <c r="N11" i="243"/>
  <c r="N10" i="243"/>
  <c r="N9" i="243"/>
  <c r="N7" i="243"/>
  <c r="N6" i="243"/>
  <c r="O58" i="211"/>
  <c r="O57" i="211"/>
  <c r="O56" i="211"/>
  <c r="O55" i="211"/>
  <c r="O54" i="211"/>
  <c r="O53" i="211"/>
  <c r="O52" i="211"/>
  <c r="O51" i="211"/>
  <c r="O50" i="211"/>
  <c r="O49" i="211"/>
  <c r="O48" i="211"/>
  <c r="O47" i="211"/>
  <c r="O46" i="211"/>
  <c r="O45" i="211"/>
  <c r="O44" i="211"/>
  <c r="O43" i="211"/>
  <c r="O42" i="211"/>
  <c r="O41" i="211"/>
  <c r="O40" i="211"/>
  <c r="O39" i="211"/>
  <c r="O38" i="211"/>
  <c r="O37" i="211"/>
  <c r="O36" i="211"/>
  <c r="O35" i="211"/>
  <c r="O34" i="211"/>
  <c r="O33" i="211"/>
  <c r="O32" i="211"/>
  <c r="O31" i="211"/>
  <c r="O30" i="211"/>
  <c r="O29" i="211"/>
  <c r="O28" i="211"/>
  <c r="O27" i="211"/>
  <c r="O26" i="211"/>
  <c r="O25" i="211"/>
  <c r="O24" i="211"/>
  <c r="O23" i="211"/>
  <c r="O22" i="211"/>
  <c r="O21" i="211"/>
  <c r="O20" i="211"/>
  <c r="O19" i="211"/>
  <c r="O18" i="211"/>
  <c r="O17" i="211"/>
  <c r="O16" i="211"/>
  <c r="O15" i="211"/>
  <c r="O14" i="211"/>
  <c r="O13" i="211"/>
  <c r="O12" i="211"/>
  <c r="O11" i="211"/>
  <c r="O10" i="211"/>
  <c r="O9" i="211"/>
  <c r="O8" i="211"/>
  <c r="O7" i="211"/>
  <c r="O6" i="211"/>
  <c r="O58" i="210"/>
  <c r="O57" i="210"/>
  <c r="O56" i="210"/>
  <c r="O55" i="210"/>
  <c r="O54" i="210"/>
  <c r="O53" i="210"/>
  <c r="O52" i="210"/>
  <c r="O51" i="210"/>
  <c r="O50" i="210"/>
  <c r="O49" i="210"/>
  <c r="O48" i="210"/>
  <c r="O47" i="210"/>
  <c r="O46" i="210"/>
  <c r="O45" i="210"/>
  <c r="O44" i="210"/>
  <c r="O43" i="210"/>
  <c r="O42" i="210"/>
  <c r="O41" i="210"/>
  <c r="O40" i="210"/>
  <c r="O39" i="210"/>
  <c r="O38" i="210"/>
  <c r="O37" i="210"/>
  <c r="O36" i="210"/>
  <c r="O35" i="210"/>
  <c r="O34" i="210"/>
  <c r="O33" i="210"/>
  <c r="O32" i="210"/>
  <c r="O31" i="210"/>
  <c r="O30" i="210"/>
  <c r="O29" i="210"/>
  <c r="O28" i="210"/>
  <c r="O27" i="210"/>
  <c r="O26" i="210"/>
  <c r="O25" i="210"/>
  <c r="O24" i="210"/>
  <c r="O23" i="210"/>
  <c r="O22" i="210"/>
  <c r="O21" i="210"/>
  <c r="O20" i="210"/>
  <c r="O19" i="210"/>
  <c r="O18" i="210"/>
  <c r="O17" i="210"/>
  <c r="O16" i="210"/>
  <c r="O15" i="210"/>
  <c r="O14" i="210"/>
  <c r="O13" i="210"/>
  <c r="O12" i="210"/>
  <c r="O11" i="210"/>
  <c r="O10" i="210"/>
  <c r="O9" i="210"/>
  <c r="O8" i="210"/>
  <c r="O7" i="210"/>
  <c r="O6" i="210"/>
  <c r="O58" i="209"/>
  <c r="O57" i="209"/>
  <c r="O56" i="209"/>
  <c r="O55" i="209"/>
  <c r="O54" i="209"/>
  <c r="O53" i="209"/>
  <c r="O52" i="209"/>
  <c r="O51" i="209"/>
  <c r="O50" i="209"/>
  <c r="O49" i="209"/>
  <c r="O48" i="209"/>
  <c r="O47" i="209"/>
  <c r="O46" i="209"/>
  <c r="O45" i="209"/>
  <c r="O44" i="209"/>
  <c r="O43" i="209"/>
  <c r="O42" i="209"/>
  <c r="O41" i="209"/>
  <c r="O40" i="209"/>
  <c r="O39" i="209"/>
  <c r="O38" i="209"/>
  <c r="O37" i="209"/>
  <c r="O36" i="209"/>
  <c r="O35" i="209"/>
  <c r="O34" i="209"/>
  <c r="O33" i="209"/>
  <c r="O32" i="209"/>
  <c r="O31" i="209"/>
  <c r="O30" i="209"/>
  <c r="O29" i="209"/>
  <c r="O28" i="209"/>
  <c r="O27" i="209"/>
  <c r="O26" i="209"/>
  <c r="O25" i="209"/>
  <c r="O24" i="209"/>
  <c r="O23" i="209"/>
  <c r="O22" i="209"/>
  <c r="O21" i="209"/>
  <c r="O20" i="209"/>
  <c r="O19" i="209"/>
  <c r="O18" i="209"/>
  <c r="O17" i="209"/>
  <c r="O16" i="209"/>
  <c r="O15" i="209"/>
  <c r="O14" i="209"/>
  <c r="O13" i="209"/>
  <c r="O12" i="209"/>
  <c r="O11" i="209"/>
  <c r="O10" i="209"/>
  <c r="O9" i="209"/>
  <c r="O8" i="209"/>
  <c r="O7" i="209"/>
  <c r="O6" i="209"/>
  <c r="O58" i="208"/>
  <c r="O58" i="241" s="1"/>
  <c r="O57" i="208"/>
  <c r="O57" i="241" s="1"/>
  <c r="O56" i="208"/>
  <c r="O56" i="241" s="1"/>
  <c r="O55" i="208"/>
  <c r="O55" i="241" s="1"/>
  <c r="O54" i="208"/>
  <c r="O54" i="241" s="1"/>
  <c r="O53" i="208"/>
  <c r="O53" i="241" s="1"/>
  <c r="O52" i="208"/>
  <c r="O52" i="241" s="1"/>
  <c r="O51" i="208"/>
  <c r="O51" i="241" s="1"/>
  <c r="O50" i="208"/>
  <c r="O50" i="241" s="1"/>
  <c r="O49" i="208"/>
  <c r="O49" i="241" s="1"/>
  <c r="O48" i="208"/>
  <c r="O48" i="241" s="1"/>
  <c r="O47" i="208"/>
  <c r="O47" i="241" s="1"/>
  <c r="O46" i="208"/>
  <c r="O46" i="241" s="1"/>
  <c r="O45" i="208"/>
  <c r="O45" i="241" s="1"/>
  <c r="O44" i="208"/>
  <c r="O44" i="241" s="1"/>
  <c r="O43" i="208"/>
  <c r="O43" i="241" s="1"/>
  <c r="O42" i="208"/>
  <c r="O42" i="241" s="1"/>
  <c r="O41" i="208"/>
  <c r="O41" i="241" s="1"/>
  <c r="O40" i="208"/>
  <c r="O40" i="241" s="1"/>
  <c r="O39" i="208"/>
  <c r="O39" i="241" s="1"/>
  <c r="O38" i="208"/>
  <c r="O38" i="241" s="1"/>
  <c r="O37" i="208"/>
  <c r="O37" i="241" s="1"/>
  <c r="O36" i="208"/>
  <c r="O36" i="241" s="1"/>
  <c r="O35" i="208"/>
  <c r="O35" i="241" s="1"/>
  <c r="O34" i="208"/>
  <c r="O34" i="241" s="1"/>
  <c r="O33" i="208"/>
  <c r="O33" i="241" s="1"/>
  <c r="O32" i="208"/>
  <c r="O32" i="241" s="1"/>
  <c r="O31" i="208"/>
  <c r="O31" i="241" s="1"/>
  <c r="O30" i="208"/>
  <c r="O30" i="241" s="1"/>
  <c r="O29" i="208"/>
  <c r="O29" i="241" s="1"/>
  <c r="O28" i="208"/>
  <c r="O28" i="241" s="1"/>
  <c r="O27" i="208"/>
  <c r="O27" i="241" s="1"/>
  <c r="O26" i="208"/>
  <c r="O26" i="241" s="1"/>
  <c r="O25" i="208"/>
  <c r="O25" i="241" s="1"/>
  <c r="O24" i="208"/>
  <c r="O24" i="241" s="1"/>
  <c r="O23" i="208"/>
  <c r="O23" i="241" s="1"/>
  <c r="O22" i="208"/>
  <c r="O22" i="241" s="1"/>
  <c r="O21" i="208"/>
  <c r="O21" i="241" s="1"/>
  <c r="O20" i="208"/>
  <c r="O19" i="208"/>
  <c r="O18" i="208"/>
  <c r="O18" i="241" s="1"/>
  <c r="O17" i="208"/>
  <c r="O17" i="241" s="1"/>
  <c r="O16" i="208"/>
  <c r="O16" i="241" s="1"/>
  <c r="O15" i="208"/>
  <c r="O15" i="241" s="1"/>
  <c r="O14" i="208"/>
  <c r="O14" i="241" s="1"/>
  <c r="O13" i="208"/>
  <c r="O13" i="241" s="1"/>
  <c r="O12" i="208"/>
  <c r="O12" i="241" s="1"/>
  <c r="O11" i="208"/>
  <c r="O11" i="241" s="1"/>
  <c r="O10" i="208"/>
  <c r="O10" i="241" s="1"/>
  <c r="O9" i="208"/>
  <c r="O9" i="241" s="1"/>
  <c r="O8" i="208"/>
  <c r="O8" i="241" s="1"/>
  <c r="O7" i="208"/>
  <c r="O6" i="208"/>
  <c r="O6" i="241" s="1"/>
  <c r="O58" i="207"/>
  <c r="O57" i="207"/>
  <c r="O56" i="207"/>
  <c r="O55" i="207"/>
  <c r="O54" i="207"/>
  <c r="O53" i="207"/>
  <c r="O52" i="207"/>
  <c r="O51" i="207"/>
  <c r="O50" i="207"/>
  <c r="O49" i="207"/>
  <c r="O48" i="207"/>
  <c r="O47" i="207"/>
  <c r="O46" i="207"/>
  <c r="O45" i="207"/>
  <c r="O44" i="207"/>
  <c r="O43" i="207"/>
  <c r="O42" i="207"/>
  <c r="O41" i="207"/>
  <c r="O40" i="207"/>
  <c r="O39" i="207"/>
  <c r="O38" i="207"/>
  <c r="O37" i="207"/>
  <c r="O36" i="207"/>
  <c r="O35" i="207"/>
  <c r="O34" i="207"/>
  <c r="O33" i="207"/>
  <c r="O32" i="207"/>
  <c r="O31" i="207"/>
  <c r="O30" i="207"/>
  <c r="O29" i="207"/>
  <c r="O28" i="207"/>
  <c r="O27" i="207"/>
  <c r="O26" i="207"/>
  <c r="O25" i="207"/>
  <c r="O24" i="207"/>
  <c r="O23" i="207"/>
  <c r="O22" i="207"/>
  <c r="O21" i="207"/>
  <c r="O20" i="207"/>
  <c r="O19" i="207"/>
  <c r="O18" i="207"/>
  <c r="O17" i="207"/>
  <c r="O16" i="207"/>
  <c r="O15" i="207"/>
  <c r="O14" i="207"/>
  <c r="O13" i="207"/>
  <c r="O12" i="207"/>
  <c r="O11" i="207"/>
  <c r="O10" i="207"/>
  <c r="O9" i="207"/>
  <c r="O8" i="207"/>
  <c r="O7" i="207"/>
  <c r="O6" i="207"/>
  <c r="O58" i="206"/>
  <c r="O57" i="206"/>
  <c r="O56" i="206"/>
  <c r="O55" i="206"/>
  <c r="O54" i="206"/>
  <c r="O53" i="206"/>
  <c r="O52" i="206"/>
  <c r="O51" i="206"/>
  <c r="O50" i="206"/>
  <c r="O49" i="206"/>
  <c r="O48" i="206"/>
  <c r="O47" i="206"/>
  <c r="O46" i="206"/>
  <c r="O45" i="206"/>
  <c r="O44" i="206"/>
  <c r="O43" i="206"/>
  <c r="O42" i="206"/>
  <c r="O41" i="206"/>
  <c r="O40" i="206"/>
  <c r="O39" i="206"/>
  <c r="O38" i="206"/>
  <c r="O37" i="206"/>
  <c r="O36" i="206"/>
  <c r="O35" i="206"/>
  <c r="O34" i="206"/>
  <c r="O33" i="206"/>
  <c r="O32" i="206"/>
  <c r="O31" i="206"/>
  <c r="O30" i="206"/>
  <c r="O29" i="206"/>
  <c r="O28" i="206"/>
  <c r="O27" i="206"/>
  <c r="O26" i="206"/>
  <c r="O25" i="206"/>
  <c r="O24" i="206"/>
  <c r="O23" i="206"/>
  <c r="O22" i="206"/>
  <c r="O21" i="206"/>
  <c r="O20" i="206"/>
  <c r="O19" i="206"/>
  <c r="O18" i="206"/>
  <c r="O17" i="206"/>
  <c r="O16" i="206"/>
  <c r="O15" i="206"/>
  <c r="O14" i="206"/>
  <c r="O13" i="206"/>
  <c r="O12" i="206"/>
  <c r="O11" i="206"/>
  <c r="O10" i="206"/>
  <c r="O9" i="206"/>
  <c r="O8" i="206"/>
  <c r="O7" i="206"/>
  <c r="O6" i="206"/>
  <c r="O58" i="205"/>
  <c r="O57" i="205"/>
  <c r="O56" i="205"/>
  <c r="O55" i="205"/>
  <c r="O54" i="205"/>
  <c r="O53" i="205"/>
  <c r="O52" i="205"/>
  <c r="O51" i="205"/>
  <c r="O50" i="205"/>
  <c r="O49" i="205"/>
  <c r="O48" i="205"/>
  <c r="O47" i="205"/>
  <c r="O46" i="205"/>
  <c r="O45" i="205"/>
  <c r="O44" i="205"/>
  <c r="O43" i="205"/>
  <c r="O42" i="205"/>
  <c r="O41" i="205"/>
  <c r="O40" i="205"/>
  <c r="O39" i="205"/>
  <c r="O38" i="205"/>
  <c r="O37" i="205"/>
  <c r="O36" i="205"/>
  <c r="O35" i="205"/>
  <c r="O34" i="205"/>
  <c r="O33" i="205"/>
  <c r="O32" i="205"/>
  <c r="O31" i="205"/>
  <c r="O30" i="205"/>
  <c r="O29" i="205"/>
  <c r="O28" i="205"/>
  <c r="O27" i="205"/>
  <c r="O26" i="205"/>
  <c r="O25" i="205"/>
  <c r="O24" i="205"/>
  <c r="O23" i="205"/>
  <c r="O22" i="205"/>
  <c r="O21" i="205"/>
  <c r="O20" i="205"/>
  <c r="O19" i="205"/>
  <c r="O18" i="205"/>
  <c r="O17" i="205"/>
  <c r="O16" i="205"/>
  <c r="O15" i="205"/>
  <c r="O14" i="205"/>
  <c r="O13" i="205"/>
  <c r="O12" i="205"/>
  <c r="O11" i="205"/>
  <c r="O10" i="205"/>
  <c r="O9" i="205"/>
  <c r="O8" i="205"/>
  <c r="O7" i="205"/>
  <c r="O6" i="205"/>
  <c r="O58" i="204"/>
  <c r="O57" i="204"/>
  <c r="O56" i="204"/>
  <c r="O55" i="204"/>
  <c r="O54" i="204"/>
  <c r="O53" i="204"/>
  <c r="O52" i="204"/>
  <c r="O51" i="204"/>
  <c r="O50" i="204"/>
  <c r="O49" i="204"/>
  <c r="O48" i="204"/>
  <c r="O47" i="204"/>
  <c r="O46" i="204"/>
  <c r="O45" i="204"/>
  <c r="O44" i="204"/>
  <c r="O43" i="204"/>
  <c r="O42" i="204"/>
  <c r="O41" i="204"/>
  <c r="O40" i="204"/>
  <c r="O39" i="204"/>
  <c r="O38" i="204"/>
  <c r="O37" i="204"/>
  <c r="O36" i="204"/>
  <c r="O35" i="204"/>
  <c r="O34" i="204"/>
  <c r="O33" i="204"/>
  <c r="O32" i="204"/>
  <c r="O31" i="204"/>
  <c r="O30" i="204"/>
  <c r="O29" i="204"/>
  <c r="O28" i="204"/>
  <c r="O27" i="204"/>
  <c r="O26" i="204"/>
  <c r="O25" i="204"/>
  <c r="O24" i="204"/>
  <c r="O23" i="204"/>
  <c r="O22" i="204"/>
  <c r="O21" i="204"/>
  <c r="O20" i="204"/>
  <c r="O19" i="204"/>
  <c r="O18" i="204"/>
  <c r="O17" i="204"/>
  <c r="O16" i="204"/>
  <c r="O15" i="204"/>
  <c r="O14" i="204"/>
  <c r="O13" i="204"/>
  <c r="O12" i="204"/>
  <c r="O11" i="204"/>
  <c r="O10" i="204"/>
  <c r="O9" i="204"/>
  <c r="O8" i="204"/>
  <c r="O7" i="204"/>
  <c r="O6" i="204"/>
  <c r="O58" i="203"/>
  <c r="O57" i="203"/>
  <c r="O56" i="203"/>
  <c r="O55" i="203"/>
  <c r="O54" i="203"/>
  <c r="O53" i="203"/>
  <c r="O52" i="203"/>
  <c r="O51" i="203"/>
  <c r="O50" i="203"/>
  <c r="O49" i="203"/>
  <c r="O48" i="203"/>
  <c r="O47" i="203"/>
  <c r="O46" i="203"/>
  <c r="O45" i="203"/>
  <c r="O44" i="203"/>
  <c r="O43" i="203"/>
  <c r="O42" i="203"/>
  <c r="O41" i="203"/>
  <c r="O40" i="203"/>
  <c r="O39" i="203"/>
  <c r="O38" i="203"/>
  <c r="O37" i="203"/>
  <c r="O36" i="203"/>
  <c r="O35" i="203"/>
  <c r="O34" i="203"/>
  <c r="O33" i="203"/>
  <c r="O32" i="203"/>
  <c r="O31" i="203"/>
  <c r="O30" i="203"/>
  <c r="O29" i="203"/>
  <c r="O28" i="203"/>
  <c r="O27" i="203"/>
  <c r="O26" i="203"/>
  <c r="O25" i="203"/>
  <c r="O24" i="203"/>
  <c r="O23" i="203"/>
  <c r="O22" i="203"/>
  <c r="O21" i="203"/>
  <c r="O20" i="203"/>
  <c r="O19" i="203"/>
  <c r="O18" i="203"/>
  <c r="O17" i="203"/>
  <c r="O16" i="203"/>
  <c r="O15" i="203"/>
  <c r="O14" i="203"/>
  <c r="O13" i="203"/>
  <c r="O12" i="203"/>
  <c r="O11" i="203"/>
  <c r="O10" i="203"/>
  <c r="O9" i="203"/>
  <c r="O8" i="203"/>
  <c r="O7" i="203"/>
  <c r="O6" i="203"/>
  <c r="O58" i="202"/>
  <c r="O57" i="202"/>
  <c r="O56" i="202"/>
  <c r="O55" i="202"/>
  <c r="O54" i="202"/>
  <c r="O53" i="202"/>
  <c r="O52" i="202"/>
  <c r="O51" i="202"/>
  <c r="O50" i="202"/>
  <c r="O49" i="202"/>
  <c r="O48" i="202"/>
  <c r="O47" i="202"/>
  <c r="O46" i="202"/>
  <c r="O45" i="202"/>
  <c r="O44" i="202"/>
  <c r="O43" i="202"/>
  <c r="O42" i="202"/>
  <c r="O41" i="202"/>
  <c r="O40" i="202"/>
  <c r="O39" i="202"/>
  <c r="O38" i="202"/>
  <c r="O37" i="202"/>
  <c r="O36" i="202"/>
  <c r="O35" i="202"/>
  <c r="O34" i="202"/>
  <c r="O33" i="202"/>
  <c r="O32" i="202"/>
  <c r="O31" i="202"/>
  <c r="O30" i="202"/>
  <c r="O29" i="202"/>
  <c r="O28" i="202"/>
  <c r="O27" i="202"/>
  <c r="O26" i="202"/>
  <c r="O25" i="202"/>
  <c r="O24" i="202"/>
  <c r="O23" i="202"/>
  <c r="O22" i="202"/>
  <c r="O21" i="202"/>
  <c r="O20" i="202"/>
  <c r="O19" i="202"/>
  <c r="O18" i="202"/>
  <c r="O17" i="202"/>
  <c r="O16" i="202"/>
  <c r="O15" i="202"/>
  <c r="O14" i="202"/>
  <c r="O13" i="202"/>
  <c r="O12" i="202"/>
  <c r="O11" i="202"/>
  <c r="O10" i="202"/>
  <c r="O9" i="202"/>
  <c r="O8" i="202"/>
  <c r="O7" i="202"/>
  <c r="O6" i="202"/>
  <c r="O58" i="201"/>
  <c r="O57" i="201"/>
  <c r="O56" i="201"/>
  <c r="O55" i="201"/>
  <c r="O54" i="201"/>
  <c r="O53" i="201"/>
  <c r="O52" i="201"/>
  <c r="O51" i="201"/>
  <c r="O50" i="201"/>
  <c r="O49" i="201"/>
  <c r="O48" i="201"/>
  <c r="O47" i="201"/>
  <c r="O46" i="201"/>
  <c r="O45" i="201"/>
  <c r="O44" i="201"/>
  <c r="O43" i="201"/>
  <c r="O42" i="201"/>
  <c r="O41" i="201"/>
  <c r="O40" i="201"/>
  <c r="O39" i="201"/>
  <c r="O38" i="201"/>
  <c r="O37" i="201"/>
  <c r="O36" i="201"/>
  <c r="O35" i="201"/>
  <c r="O34" i="201"/>
  <c r="O33" i="201"/>
  <c r="O32" i="201"/>
  <c r="O31" i="201"/>
  <c r="O30" i="201"/>
  <c r="O29" i="201"/>
  <c r="O28" i="201"/>
  <c r="O27" i="201"/>
  <c r="O26" i="201"/>
  <c r="O25" i="201"/>
  <c r="O24" i="201"/>
  <c r="O23" i="201"/>
  <c r="O22" i="201"/>
  <c r="O21" i="201"/>
  <c r="O20" i="201"/>
  <c r="O19" i="201"/>
  <c r="O18" i="201"/>
  <c r="O17" i="201"/>
  <c r="O16" i="201"/>
  <c r="O15" i="201"/>
  <c r="O14" i="201"/>
  <c r="O13" i="201"/>
  <c r="O12" i="201"/>
  <c r="O11" i="201"/>
  <c r="O10" i="201"/>
  <c r="O9" i="201"/>
  <c r="O8" i="201"/>
  <c r="O7" i="201"/>
  <c r="O6" i="201"/>
  <c r="O58" i="173"/>
  <c r="O57" i="173"/>
  <c r="O56" i="173"/>
  <c r="O55" i="173"/>
  <c r="O54" i="173"/>
  <c r="O53" i="173"/>
  <c r="O52" i="173"/>
  <c r="O51" i="173"/>
  <c r="O50" i="173"/>
  <c r="O49" i="173"/>
  <c r="O48" i="173"/>
  <c r="O47" i="173"/>
  <c r="O46" i="173"/>
  <c r="O45" i="173"/>
  <c r="O44" i="173"/>
  <c r="O43" i="173"/>
  <c r="O42" i="173"/>
  <c r="O41" i="173"/>
  <c r="O40" i="173"/>
  <c r="O39" i="173"/>
  <c r="O38" i="173"/>
  <c r="O37" i="173"/>
  <c r="O36" i="173"/>
  <c r="O35" i="173"/>
  <c r="O34" i="173"/>
  <c r="O33" i="173"/>
  <c r="O32" i="173"/>
  <c r="O31" i="173"/>
  <c r="O30" i="173"/>
  <c r="O29" i="173"/>
  <c r="O28" i="173"/>
  <c r="O27" i="173"/>
  <c r="O26" i="173"/>
  <c r="O25" i="173"/>
  <c r="O24" i="173"/>
  <c r="O23" i="173"/>
  <c r="O22" i="173"/>
  <c r="O21" i="173"/>
  <c r="O20" i="173"/>
  <c r="O19" i="173"/>
  <c r="O18" i="173"/>
  <c r="O17" i="173"/>
  <c r="O16" i="173"/>
  <c r="O15" i="173"/>
  <c r="O14" i="173"/>
  <c r="O13" i="173"/>
  <c r="O12" i="173"/>
  <c r="O11" i="173"/>
  <c r="O10" i="173"/>
  <c r="O9" i="173"/>
  <c r="O8" i="173"/>
  <c r="O6" i="173"/>
  <c r="O75" i="245" l="1"/>
  <c r="O66" i="245"/>
  <c r="O57" i="245"/>
  <c r="O48" i="245"/>
  <c r="O39" i="245"/>
  <c r="O30" i="245"/>
  <c r="O21" i="245"/>
  <c r="O12" i="245"/>
  <c r="K6" i="213"/>
  <c r="P6" i="213"/>
  <c r="U6" i="213"/>
  <c r="N49" i="233"/>
  <c r="M49" i="233"/>
  <c r="L49" i="233"/>
  <c r="K49" i="233"/>
  <c r="J49" i="233"/>
  <c r="I49" i="233"/>
  <c r="H49" i="233"/>
  <c r="G49" i="233"/>
  <c r="F49" i="233"/>
  <c r="E49" i="233"/>
  <c r="N48" i="233"/>
  <c r="M48" i="233"/>
  <c r="L48" i="233"/>
  <c r="K48" i="233"/>
  <c r="J48" i="233"/>
  <c r="I48" i="233"/>
  <c r="H48" i="233"/>
  <c r="G48" i="233"/>
  <c r="F48" i="233"/>
  <c r="E48" i="233"/>
  <c r="N17" i="233"/>
  <c r="N6" i="233" s="1"/>
  <c r="M17" i="233"/>
  <c r="L17" i="233"/>
  <c r="K17" i="233"/>
  <c r="J17" i="233"/>
  <c r="I17" i="233"/>
  <c r="H17" i="233"/>
  <c r="G17" i="233"/>
  <c r="F17" i="233"/>
  <c r="E17" i="233"/>
  <c r="N16" i="233"/>
  <c r="M16" i="233"/>
  <c r="L16" i="233"/>
  <c r="K16" i="233"/>
  <c r="J16" i="233"/>
  <c r="I16" i="233"/>
  <c r="H16" i="233"/>
  <c r="G16" i="233"/>
  <c r="F16" i="233"/>
  <c r="E16" i="233"/>
  <c r="N49" i="234"/>
  <c r="M49" i="234"/>
  <c r="L49" i="234"/>
  <c r="K49" i="234"/>
  <c r="J49" i="234"/>
  <c r="I49" i="234"/>
  <c r="H49" i="234"/>
  <c r="N48" i="234"/>
  <c r="M48" i="234"/>
  <c r="L48" i="234"/>
  <c r="K48" i="234"/>
  <c r="J48" i="234"/>
  <c r="I48" i="234"/>
  <c r="H48" i="234"/>
  <c r="N17" i="234"/>
  <c r="N6" i="234" s="1"/>
  <c r="M17" i="234"/>
  <c r="L17" i="234"/>
  <c r="K17" i="234"/>
  <c r="J17" i="234"/>
  <c r="I17" i="234"/>
  <c r="N16" i="234"/>
  <c r="M16" i="234"/>
  <c r="L16" i="234"/>
  <c r="K16" i="234"/>
  <c r="J16" i="234"/>
  <c r="I16" i="234"/>
  <c r="N49" i="235"/>
  <c r="M49" i="235"/>
  <c r="L49" i="235"/>
  <c r="K49" i="235"/>
  <c r="J49" i="235"/>
  <c r="I49" i="235"/>
  <c r="H49" i="235"/>
  <c r="N48" i="235"/>
  <c r="M48" i="235"/>
  <c r="L48" i="235"/>
  <c r="K48" i="235"/>
  <c r="J48" i="235"/>
  <c r="I48" i="235"/>
  <c r="H48" i="235"/>
  <c r="N17" i="235"/>
  <c r="M17" i="235"/>
  <c r="L17" i="235"/>
  <c r="K17" i="235"/>
  <c r="J17" i="235"/>
  <c r="I17" i="235"/>
  <c r="N16" i="235"/>
  <c r="M16" i="235"/>
  <c r="L16" i="235"/>
  <c r="K16" i="235"/>
  <c r="J16" i="235"/>
  <c r="I16" i="235"/>
  <c r="N49" i="236"/>
  <c r="M49" i="236"/>
  <c r="L49" i="236"/>
  <c r="K49" i="236"/>
  <c r="J49" i="236"/>
  <c r="I49" i="236"/>
  <c r="H49" i="236"/>
  <c r="G49" i="236"/>
  <c r="F49" i="236"/>
  <c r="N48" i="236"/>
  <c r="M48" i="236"/>
  <c r="L48" i="236"/>
  <c r="K48" i="236"/>
  <c r="J48" i="236"/>
  <c r="I48" i="236"/>
  <c r="H48" i="236"/>
  <c r="G48" i="236"/>
  <c r="F48" i="236"/>
  <c r="N17" i="236"/>
  <c r="M17" i="236"/>
  <c r="L17" i="236"/>
  <c r="K17" i="236"/>
  <c r="J17" i="236"/>
  <c r="I17" i="236"/>
  <c r="H17" i="236"/>
  <c r="N16" i="236"/>
  <c r="M16" i="236"/>
  <c r="L16" i="236"/>
  <c r="K16" i="236"/>
  <c r="J16" i="236"/>
  <c r="I16" i="236"/>
  <c r="H16" i="236"/>
  <c r="N49" i="237"/>
  <c r="M49" i="237"/>
  <c r="L49" i="237"/>
  <c r="K49" i="237"/>
  <c r="J49" i="237"/>
  <c r="I49" i="237"/>
  <c r="N48" i="237"/>
  <c r="M48" i="237"/>
  <c r="L48" i="237"/>
  <c r="K48" i="237"/>
  <c r="J48" i="237"/>
  <c r="I48" i="237"/>
  <c r="N49" i="238"/>
  <c r="M49" i="238"/>
  <c r="L49" i="238"/>
  <c r="K49" i="238"/>
  <c r="J49" i="238"/>
  <c r="I49" i="238"/>
  <c r="H49" i="238"/>
  <c r="N48" i="238"/>
  <c r="M48" i="238"/>
  <c r="L48" i="238"/>
  <c r="K48" i="238"/>
  <c r="J48" i="238"/>
  <c r="I48" i="238"/>
  <c r="H48" i="238"/>
  <c r="N17" i="237"/>
  <c r="M17" i="237"/>
  <c r="L17" i="237"/>
  <c r="K17" i="237"/>
  <c r="J17" i="237"/>
  <c r="I17" i="237"/>
  <c r="H17" i="237"/>
  <c r="N16" i="237"/>
  <c r="M16" i="237"/>
  <c r="L16" i="237"/>
  <c r="K16" i="237"/>
  <c r="J16" i="237"/>
  <c r="I16" i="237"/>
  <c r="H16" i="237"/>
  <c r="N17" i="238"/>
  <c r="N6" i="238" s="1"/>
  <c r="M17" i="238"/>
  <c r="L17" i="238"/>
  <c r="K17" i="238"/>
  <c r="J17" i="238"/>
  <c r="I17" i="238"/>
  <c r="H17" i="238"/>
  <c r="N16" i="238"/>
  <c r="M16" i="238"/>
  <c r="L16" i="238"/>
  <c r="K16" i="238"/>
  <c r="J16" i="238"/>
  <c r="I16" i="238"/>
  <c r="H16" i="238"/>
  <c r="O65" i="234"/>
  <c r="O64" i="234"/>
  <c r="O63" i="234"/>
  <c r="O62" i="234"/>
  <c r="O61" i="234"/>
  <c r="O60" i="234"/>
  <c r="O59" i="234"/>
  <c r="O58" i="234"/>
  <c r="O57" i="234"/>
  <c r="O56" i="234"/>
  <c r="O55" i="234"/>
  <c r="O54" i="234"/>
  <c r="O53" i="234"/>
  <c r="O52" i="234"/>
  <c r="O51" i="234"/>
  <c r="O50" i="234"/>
  <c r="O47" i="234"/>
  <c r="O46" i="234"/>
  <c r="O45" i="234"/>
  <c r="O44" i="234"/>
  <c r="O43" i="234"/>
  <c r="O42" i="234"/>
  <c r="O41" i="234"/>
  <c r="O40" i="234"/>
  <c r="O39" i="234"/>
  <c r="O38" i="234"/>
  <c r="O37" i="234"/>
  <c r="O36" i="234"/>
  <c r="O35" i="234"/>
  <c r="O34" i="234"/>
  <c r="O33" i="234"/>
  <c r="O32" i="234"/>
  <c r="O31" i="234"/>
  <c r="O30" i="234"/>
  <c r="O29" i="234"/>
  <c r="O28" i="234"/>
  <c r="O27" i="234"/>
  <c r="O26" i="234"/>
  <c r="O25" i="234"/>
  <c r="O24" i="234"/>
  <c r="O23" i="234"/>
  <c r="O22" i="234"/>
  <c r="O21" i="234"/>
  <c r="O20" i="234"/>
  <c r="O19" i="234"/>
  <c r="O18" i="234"/>
  <c r="O15" i="234"/>
  <c r="O14" i="234"/>
  <c r="O13" i="234"/>
  <c r="O12" i="234"/>
  <c r="O11" i="234"/>
  <c r="O10" i="234"/>
  <c r="O9" i="234"/>
  <c r="O65" i="235"/>
  <c r="O64" i="235"/>
  <c r="O63" i="235"/>
  <c r="O62" i="235"/>
  <c r="O61" i="235"/>
  <c r="O60" i="235"/>
  <c r="O59" i="235"/>
  <c r="O58" i="235"/>
  <c r="O57" i="235"/>
  <c r="O56" i="235"/>
  <c r="O55" i="235"/>
  <c r="O54" i="235"/>
  <c r="O53" i="235"/>
  <c r="O52" i="235"/>
  <c r="O51" i="235"/>
  <c r="O50" i="235"/>
  <c r="O47" i="235"/>
  <c r="O46" i="235"/>
  <c r="O45" i="235"/>
  <c r="O44" i="235"/>
  <c r="O43" i="235"/>
  <c r="O42" i="235"/>
  <c r="O41" i="235"/>
  <c r="O40" i="235"/>
  <c r="O39" i="235"/>
  <c r="O38" i="235"/>
  <c r="O37" i="235"/>
  <c r="O36" i="235"/>
  <c r="O35" i="235"/>
  <c r="O34" i="235"/>
  <c r="O33" i="235"/>
  <c r="O32" i="235"/>
  <c r="O31" i="235"/>
  <c r="O30" i="235"/>
  <c r="O29" i="235"/>
  <c r="O28" i="235"/>
  <c r="O27" i="235"/>
  <c r="O26" i="235"/>
  <c r="O25" i="235"/>
  <c r="O24" i="235"/>
  <c r="O23" i="235"/>
  <c r="O22" i="235"/>
  <c r="O21" i="235"/>
  <c r="O20" i="235"/>
  <c r="O19" i="235"/>
  <c r="O18" i="235"/>
  <c r="O15" i="235"/>
  <c r="O14" i="235"/>
  <c r="O13" i="235"/>
  <c r="O12" i="235"/>
  <c r="O11" i="235"/>
  <c r="O10" i="235"/>
  <c r="O9" i="235"/>
  <c r="O65" i="236"/>
  <c r="O64" i="236"/>
  <c r="O63" i="236"/>
  <c r="O62" i="236"/>
  <c r="O61" i="236"/>
  <c r="O60" i="236"/>
  <c r="O59" i="236"/>
  <c r="O58" i="236"/>
  <c r="O57" i="236"/>
  <c r="O56" i="236"/>
  <c r="O55" i="236"/>
  <c r="O54" i="236"/>
  <c r="O53" i="236"/>
  <c r="O52" i="236"/>
  <c r="O51" i="236"/>
  <c r="O50" i="236"/>
  <c r="O47" i="236"/>
  <c r="O46" i="236"/>
  <c r="O45" i="236"/>
  <c r="O44" i="236"/>
  <c r="O43" i="236"/>
  <c r="O42" i="236"/>
  <c r="O41" i="236"/>
  <c r="O40" i="236"/>
  <c r="O39" i="236"/>
  <c r="O38" i="236"/>
  <c r="O37" i="236"/>
  <c r="O36" i="236"/>
  <c r="O35" i="236"/>
  <c r="O34" i="236"/>
  <c r="O33" i="236"/>
  <c r="O32" i="236"/>
  <c r="O31" i="236"/>
  <c r="O30" i="236"/>
  <c r="O29" i="236"/>
  <c r="O28" i="236"/>
  <c r="O27" i="236"/>
  <c r="O26" i="236"/>
  <c r="O25" i="236"/>
  <c r="O24" i="236"/>
  <c r="O23" i="236"/>
  <c r="O22" i="236"/>
  <c r="O21" i="236"/>
  <c r="O20" i="236"/>
  <c r="O19" i="236"/>
  <c r="O18" i="236"/>
  <c r="O15" i="236"/>
  <c r="O14" i="236"/>
  <c r="O13" i="236"/>
  <c r="O12" i="236"/>
  <c r="O11" i="236"/>
  <c r="O10" i="236"/>
  <c r="O9" i="236"/>
  <c r="O65" i="237"/>
  <c r="O64" i="237"/>
  <c r="O63" i="237"/>
  <c r="O62" i="237"/>
  <c r="O61" i="237"/>
  <c r="O60" i="237"/>
  <c r="O59" i="237"/>
  <c r="O58" i="237"/>
  <c r="O57" i="237"/>
  <c r="O56" i="237"/>
  <c r="O55" i="237"/>
  <c r="O54" i="237"/>
  <c r="O53" i="237"/>
  <c r="O52" i="237"/>
  <c r="O51" i="237"/>
  <c r="O50" i="237"/>
  <c r="O47" i="237"/>
  <c r="O46" i="237"/>
  <c r="O45" i="237"/>
  <c r="O44" i="237"/>
  <c r="O43" i="237"/>
  <c r="O42" i="237"/>
  <c r="O41" i="237"/>
  <c r="O40" i="237"/>
  <c r="O39" i="237"/>
  <c r="O38" i="237"/>
  <c r="O37" i="237"/>
  <c r="O36" i="237"/>
  <c r="O35" i="237"/>
  <c r="O34" i="237"/>
  <c r="O33" i="237"/>
  <c r="O32" i="237"/>
  <c r="O31" i="237"/>
  <c r="O30" i="237"/>
  <c r="O29" i="237"/>
  <c r="O28" i="237"/>
  <c r="O27" i="237"/>
  <c r="O26" i="237"/>
  <c r="O25" i="237"/>
  <c r="O24" i="237"/>
  <c r="O23" i="237"/>
  <c r="O22" i="237"/>
  <c r="O21" i="237"/>
  <c r="O20" i="237"/>
  <c r="O19" i="237"/>
  <c r="O18" i="237"/>
  <c r="O15" i="237"/>
  <c r="O14" i="237"/>
  <c r="O13" i="237"/>
  <c r="O12" i="237"/>
  <c r="O11" i="237"/>
  <c r="O10" i="237"/>
  <c r="O9" i="237"/>
  <c r="O65" i="238"/>
  <c r="O64" i="238"/>
  <c r="O63" i="238"/>
  <c r="O62" i="238"/>
  <c r="O61" i="238"/>
  <c r="O60" i="238"/>
  <c r="O59" i="238"/>
  <c r="O58" i="238"/>
  <c r="O57" i="238"/>
  <c r="O56" i="238"/>
  <c r="O55" i="238"/>
  <c r="O54" i="238"/>
  <c r="O53" i="238"/>
  <c r="O52" i="238"/>
  <c r="O51" i="238"/>
  <c r="O50" i="238"/>
  <c r="O47" i="238"/>
  <c r="O46" i="238"/>
  <c r="O45" i="238"/>
  <c r="O44" i="238"/>
  <c r="O43" i="238"/>
  <c r="O42" i="238"/>
  <c r="O41" i="238"/>
  <c r="O40" i="238"/>
  <c r="O39" i="238"/>
  <c r="O38" i="238"/>
  <c r="O37" i="238"/>
  <c r="O36" i="238"/>
  <c r="O35" i="238"/>
  <c r="O34" i="238"/>
  <c r="O33" i="238"/>
  <c r="O32" i="238"/>
  <c r="O31" i="238"/>
  <c r="O30" i="238"/>
  <c r="O29" i="238"/>
  <c r="O28" i="238"/>
  <c r="O27" i="238"/>
  <c r="O26" i="238"/>
  <c r="O25" i="238"/>
  <c r="O24" i="238"/>
  <c r="O23" i="238"/>
  <c r="O22" i="238"/>
  <c r="O21" i="238"/>
  <c r="O20" i="238"/>
  <c r="O19" i="238"/>
  <c r="O18" i="238"/>
  <c r="O15" i="238"/>
  <c r="O14" i="238"/>
  <c r="O13" i="238"/>
  <c r="O12" i="238"/>
  <c r="O11" i="238"/>
  <c r="O10" i="238"/>
  <c r="O9" i="238"/>
  <c r="O61" i="233"/>
  <c r="O60" i="233"/>
  <c r="O59" i="233"/>
  <c r="O58" i="233"/>
  <c r="O57" i="233"/>
  <c r="O56" i="233"/>
  <c r="O55" i="233"/>
  <c r="O54" i="233"/>
  <c r="O53" i="233"/>
  <c r="O52" i="233"/>
  <c r="O51" i="233"/>
  <c r="O50" i="233"/>
  <c r="O47" i="233"/>
  <c r="O46" i="233"/>
  <c r="O45" i="233"/>
  <c r="O44" i="233"/>
  <c r="O43" i="233"/>
  <c r="O42" i="233"/>
  <c r="O41" i="233"/>
  <c r="O40" i="233"/>
  <c r="O39" i="233"/>
  <c r="O38" i="233"/>
  <c r="O37" i="233"/>
  <c r="O36" i="233"/>
  <c r="O35" i="233"/>
  <c r="O34" i="233"/>
  <c r="O33" i="233"/>
  <c r="O32" i="233"/>
  <c r="O31" i="233"/>
  <c r="O30" i="233"/>
  <c r="O29" i="233"/>
  <c r="O28" i="233"/>
  <c r="O27" i="233"/>
  <c r="O26" i="233"/>
  <c r="O25" i="233"/>
  <c r="O24" i="233"/>
  <c r="O23" i="233"/>
  <c r="O22" i="233"/>
  <c r="O21" i="233"/>
  <c r="O20" i="233"/>
  <c r="O19" i="233"/>
  <c r="O18" i="233"/>
  <c r="O15" i="233"/>
  <c r="O14" i="233"/>
  <c r="O13" i="233"/>
  <c r="O12" i="233"/>
  <c r="O11" i="233"/>
  <c r="O10" i="233"/>
  <c r="O9" i="233"/>
  <c r="N6" i="235"/>
  <c r="N6" i="236"/>
  <c r="N6" i="237"/>
  <c r="R44" i="232"/>
  <c r="G42" i="232"/>
  <c r="R16" i="232"/>
  <c r="S16" i="232" s="1"/>
  <c r="U58" i="213"/>
  <c r="P58" i="213"/>
  <c r="K58" i="213"/>
  <c r="F58" i="213"/>
  <c r="T60" i="213"/>
  <c r="O60" i="213"/>
  <c r="J60" i="213"/>
  <c r="E60" i="213"/>
  <c r="T40" i="213"/>
  <c r="O40" i="213"/>
  <c r="J40" i="213"/>
  <c r="E40" i="213"/>
  <c r="T19" i="213"/>
  <c r="O19" i="213"/>
  <c r="J19" i="213"/>
  <c r="F38" i="213"/>
  <c r="K38" i="213"/>
  <c r="P38" i="213"/>
  <c r="U38" i="213"/>
  <c r="U17" i="213"/>
  <c r="P17" i="213"/>
  <c r="K17" i="213"/>
  <c r="F17" i="213"/>
  <c r="E19" i="213"/>
  <c r="O41" i="228"/>
  <c r="J41" i="228"/>
  <c r="E41" i="228"/>
  <c r="O20" i="228"/>
  <c r="J20" i="228"/>
  <c r="E20" i="228"/>
  <c r="F39" i="228"/>
  <c r="K39" i="228"/>
  <c r="P39" i="228"/>
  <c r="P18" i="228"/>
  <c r="K18" i="228"/>
  <c r="F18" i="228"/>
  <c r="S42" i="232"/>
  <c r="M42" i="232"/>
  <c r="S44" i="232"/>
  <c r="L44" i="232"/>
  <c r="F44" i="232"/>
  <c r="M16" i="232"/>
  <c r="G16" i="232"/>
  <c r="L18" i="232"/>
  <c r="F18" i="232"/>
  <c r="N75" i="245"/>
  <c r="N66" i="245"/>
  <c r="N57" i="245"/>
  <c r="N48" i="245"/>
  <c r="N39" i="245"/>
  <c r="N30" i="245"/>
  <c r="N21" i="245"/>
  <c r="N12" i="245"/>
  <c r="M58" i="241"/>
  <c r="M57" i="241"/>
  <c r="M56" i="241"/>
  <c r="M55" i="241"/>
  <c r="M54" i="241"/>
  <c r="M53" i="241"/>
  <c r="M52" i="241"/>
  <c r="M51" i="241"/>
  <c r="M50" i="241"/>
  <c r="M49" i="241"/>
  <c r="M48" i="241"/>
  <c r="M47" i="241"/>
  <c r="M46" i="241"/>
  <c r="M45" i="241"/>
  <c r="M44" i="241"/>
  <c r="M43" i="241"/>
  <c r="M42" i="241"/>
  <c r="M41" i="241"/>
  <c r="M40" i="241"/>
  <c r="M39" i="241"/>
  <c r="M38" i="241"/>
  <c r="M37" i="241"/>
  <c r="M36" i="241"/>
  <c r="M35" i="241"/>
  <c r="M34" i="241"/>
  <c r="M33" i="241"/>
  <c r="M32" i="241"/>
  <c r="M31" i="241"/>
  <c r="M30" i="241"/>
  <c r="M29" i="241"/>
  <c r="M28" i="241"/>
  <c r="M27" i="241"/>
  <c r="M26" i="241"/>
  <c r="M25" i="241"/>
  <c r="M24" i="241"/>
  <c r="M23" i="241"/>
  <c r="M22" i="241"/>
  <c r="M21" i="241"/>
  <c r="M18" i="241"/>
  <c r="M17" i="241"/>
  <c r="M16" i="241"/>
  <c r="M15" i="241"/>
  <c r="M14" i="241"/>
  <c r="M13" i="241"/>
  <c r="M12" i="241"/>
  <c r="M11" i="241"/>
  <c r="M10" i="241"/>
  <c r="M9" i="241"/>
  <c r="M8" i="241"/>
  <c r="M7" i="241"/>
  <c r="M6" i="241"/>
  <c r="M58" i="243"/>
  <c r="M57" i="243"/>
  <c r="M56" i="243"/>
  <c r="M55" i="243"/>
  <c r="M54" i="243"/>
  <c r="M53" i="243"/>
  <c r="M52" i="243"/>
  <c r="M51" i="243"/>
  <c r="M50" i="243"/>
  <c r="M49" i="243"/>
  <c r="M48" i="243"/>
  <c r="M47" i="243"/>
  <c r="M46" i="243"/>
  <c r="M45" i="243"/>
  <c r="M44" i="243"/>
  <c r="M43" i="243"/>
  <c r="M42" i="243"/>
  <c r="M41" i="243"/>
  <c r="M40" i="243"/>
  <c r="M39" i="243"/>
  <c r="M38" i="243"/>
  <c r="M37" i="243"/>
  <c r="M36" i="243"/>
  <c r="M35" i="243"/>
  <c r="M34" i="243"/>
  <c r="M33" i="243"/>
  <c r="M32" i="243"/>
  <c r="M31" i="243"/>
  <c r="M30" i="243"/>
  <c r="M29" i="243"/>
  <c r="M28" i="243"/>
  <c r="M27" i="243"/>
  <c r="M26" i="243"/>
  <c r="M25" i="243"/>
  <c r="M24" i="243"/>
  <c r="M23" i="243"/>
  <c r="M22" i="243"/>
  <c r="M21" i="243"/>
  <c r="M20" i="243"/>
  <c r="M19" i="243"/>
  <c r="M18" i="243"/>
  <c r="M17" i="243"/>
  <c r="M16" i="243"/>
  <c r="M15" i="243"/>
  <c r="M14" i="243"/>
  <c r="M13" i="243"/>
  <c r="M12" i="243"/>
  <c r="M11" i="243"/>
  <c r="M10" i="243"/>
  <c r="M9" i="243"/>
  <c r="M8" i="243"/>
  <c r="M7" i="243"/>
  <c r="M6" i="243"/>
  <c r="R18" i="232" l="1"/>
  <c r="R15" i="232"/>
  <c r="S15" i="232" s="1"/>
  <c r="M6" i="233"/>
  <c r="M6" i="234"/>
  <c r="M6" i="235"/>
  <c r="M6" i="236"/>
  <c r="M6" i="237"/>
  <c r="M6" i="238"/>
  <c r="S59" i="213"/>
  <c r="N59" i="213"/>
  <c r="I59" i="213"/>
  <c r="D59" i="213"/>
  <c r="S39" i="213"/>
  <c r="N39" i="213"/>
  <c r="I39" i="213"/>
  <c r="D39" i="213"/>
  <c r="S18" i="213"/>
  <c r="N18" i="213"/>
  <c r="I18" i="213"/>
  <c r="D18" i="213"/>
  <c r="U57" i="213"/>
  <c r="P57" i="213"/>
  <c r="K57" i="213"/>
  <c r="F57" i="213"/>
  <c r="F37" i="213"/>
  <c r="K37" i="213"/>
  <c r="P37" i="213"/>
  <c r="U37" i="213"/>
  <c r="U16" i="213"/>
  <c r="P16" i="213"/>
  <c r="K16" i="213"/>
  <c r="F16" i="213"/>
  <c r="N40" i="228"/>
  <c r="I40" i="228"/>
  <c r="D40" i="228"/>
  <c r="N19" i="228"/>
  <c r="I19" i="228"/>
  <c r="D19" i="228"/>
  <c r="F38" i="228"/>
  <c r="K38" i="228"/>
  <c r="P38" i="228"/>
  <c r="P17" i="228"/>
  <c r="K17" i="228"/>
  <c r="F17" i="228"/>
  <c r="M41" i="232"/>
  <c r="S41" i="232"/>
  <c r="M15" i="232"/>
  <c r="G15" i="232"/>
  <c r="Q43" i="232"/>
  <c r="K43" i="232"/>
  <c r="E43" i="232"/>
  <c r="K17" i="232"/>
  <c r="E17" i="232"/>
  <c r="L58" i="241"/>
  <c r="L57" i="241"/>
  <c r="L56" i="241"/>
  <c r="L55" i="241"/>
  <c r="L54" i="241"/>
  <c r="L53" i="241"/>
  <c r="L52" i="241"/>
  <c r="L51" i="241"/>
  <c r="L50" i="241"/>
  <c r="L49" i="241"/>
  <c r="L48" i="241"/>
  <c r="L47" i="241"/>
  <c r="L46" i="241"/>
  <c r="L45" i="241"/>
  <c r="L44" i="241"/>
  <c r="L43" i="241"/>
  <c r="L42" i="241"/>
  <c r="L41" i="241"/>
  <c r="L40" i="241"/>
  <c r="L39" i="241"/>
  <c r="L38" i="241"/>
  <c r="L37" i="241"/>
  <c r="L36" i="241"/>
  <c r="L35" i="241"/>
  <c r="L34" i="241"/>
  <c r="L33" i="241"/>
  <c r="L32" i="241"/>
  <c r="L31" i="241"/>
  <c r="L30" i="241"/>
  <c r="L29" i="241"/>
  <c r="L28" i="241"/>
  <c r="L27" i="241"/>
  <c r="L26" i="241"/>
  <c r="L25" i="241"/>
  <c r="L24" i="241"/>
  <c r="L23" i="241"/>
  <c r="L22" i="241"/>
  <c r="L21" i="241"/>
  <c r="L18" i="241"/>
  <c r="L17" i="241"/>
  <c r="L16" i="241"/>
  <c r="L15" i="241"/>
  <c r="L14" i="241"/>
  <c r="L13" i="241"/>
  <c r="L12" i="241"/>
  <c r="L11" i="241"/>
  <c r="L10" i="241"/>
  <c r="L9" i="241"/>
  <c r="L8" i="241"/>
  <c r="L7" i="241"/>
  <c r="L6" i="241"/>
  <c r="L58" i="243"/>
  <c r="L57" i="243"/>
  <c r="L56" i="243"/>
  <c r="L55" i="243"/>
  <c r="L54" i="243"/>
  <c r="L53" i="243"/>
  <c r="L52" i="243"/>
  <c r="L51" i="243"/>
  <c r="L50" i="243"/>
  <c r="L49" i="243"/>
  <c r="L48" i="243"/>
  <c r="L47" i="243"/>
  <c r="L46" i="243"/>
  <c r="L45" i="243"/>
  <c r="L44" i="243"/>
  <c r="L43" i="243"/>
  <c r="L42" i="243"/>
  <c r="L41" i="243"/>
  <c r="L40" i="243"/>
  <c r="L39" i="243"/>
  <c r="L38" i="243"/>
  <c r="L37" i="243"/>
  <c r="L36" i="243"/>
  <c r="L35" i="243"/>
  <c r="L34" i="243"/>
  <c r="L33" i="243"/>
  <c r="L32" i="243"/>
  <c r="L31" i="243"/>
  <c r="L30" i="243"/>
  <c r="L29" i="243"/>
  <c r="L28" i="243"/>
  <c r="L27" i="243"/>
  <c r="L26" i="243"/>
  <c r="L25" i="243"/>
  <c r="L24" i="243"/>
  <c r="L23" i="243"/>
  <c r="L22" i="243"/>
  <c r="L21" i="243"/>
  <c r="L20" i="243"/>
  <c r="L19" i="243"/>
  <c r="L18" i="243"/>
  <c r="L17" i="243"/>
  <c r="L16" i="243"/>
  <c r="L15" i="243"/>
  <c r="L14" i="243"/>
  <c r="L13" i="243"/>
  <c r="L12" i="243"/>
  <c r="L11" i="243"/>
  <c r="L10" i="243"/>
  <c r="L9" i="243"/>
  <c r="L8" i="243"/>
  <c r="L7" i="243"/>
  <c r="L6" i="243"/>
  <c r="M75" i="245" l="1"/>
  <c r="M66" i="245"/>
  <c r="M57" i="245"/>
  <c r="M48" i="245"/>
  <c r="M39" i="245"/>
  <c r="M30" i="245"/>
  <c r="M21" i="245"/>
  <c r="M12" i="245"/>
  <c r="P37" i="228"/>
  <c r="K37" i="228"/>
  <c r="F37" i="228"/>
  <c r="P16" i="228"/>
  <c r="F16" i="228"/>
  <c r="L6" i="234"/>
  <c r="D17" i="233"/>
  <c r="C17" i="233"/>
  <c r="L6" i="233"/>
  <c r="R14" i="232"/>
  <c r="S14" i="232" s="1"/>
  <c r="M14" i="232"/>
  <c r="G14" i="232"/>
  <c r="L6" i="235"/>
  <c r="L6" i="236"/>
  <c r="U56" i="213"/>
  <c r="P56" i="213"/>
  <c r="K56" i="213"/>
  <c r="F56" i="213"/>
  <c r="F36" i="213"/>
  <c r="K36" i="213"/>
  <c r="P36" i="213"/>
  <c r="U36" i="213"/>
  <c r="U15" i="213"/>
  <c r="P15" i="213"/>
  <c r="K15" i="213"/>
  <c r="F15" i="213"/>
  <c r="K16" i="228"/>
  <c r="M40" i="232"/>
  <c r="S40" i="232"/>
  <c r="K58" i="241"/>
  <c r="K57" i="241"/>
  <c r="K56" i="241"/>
  <c r="K55" i="241"/>
  <c r="K54" i="241"/>
  <c r="K53" i="241"/>
  <c r="K52" i="241"/>
  <c r="K51" i="241"/>
  <c r="K50" i="241"/>
  <c r="K49" i="241"/>
  <c r="K48" i="241"/>
  <c r="K47" i="241"/>
  <c r="K46" i="241"/>
  <c r="K45" i="241"/>
  <c r="K44" i="241"/>
  <c r="K43" i="241"/>
  <c r="K42" i="241"/>
  <c r="K41" i="241"/>
  <c r="K40" i="241"/>
  <c r="K39" i="241"/>
  <c r="K38" i="241"/>
  <c r="K37" i="241"/>
  <c r="K36" i="241"/>
  <c r="K35" i="241"/>
  <c r="K34" i="241"/>
  <c r="K33" i="241"/>
  <c r="K32" i="241"/>
  <c r="K31" i="241"/>
  <c r="K30" i="241"/>
  <c r="K29" i="241"/>
  <c r="K28" i="241"/>
  <c r="K27" i="241"/>
  <c r="K26" i="241"/>
  <c r="K25" i="241"/>
  <c r="K24" i="241"/>
  <c r="K23" i="241"/>
  <c r="K22" i="241"/>
  <c r="K21" i="241"/>
  <c r="K18" i="241"/>
  <c r="K17" i="241"/>
  <c r="K16" i="241"/>
  <c r="K15" i="241"/>
  <c r="K14" i="241"/>
  <c r="K13" i="241"/>
  <c r="K12" i="241"/>
  <c r="K11" i="241"/>
  <c r="K10" i="241"/>
  <c r="K9" i="241"/>
  <c r="K8" i="241"/>
  <c r="K7" i="241"/>
  <c r="K6" i="241"/>
  <c r="K58" i="243"/>
  <c r="K57" i="243"/>
  <c r="K56" i="243"/>
  <c r="K55" i="243"/>
  <c r="K54" i="243"/>
  <c r="K53" i="243"/>
  <c r="K52" i="243"/>
  <c r="K51" i="243"/>
  <c r="K50" i="243"/>
  <c r="K49" i="243"/>
  <c r="K48" i="243"/>
  <c r="K47" i="243"/>
  <c r="K46" i="243"/>
  <c r="K45" i="243"/>
  <c r="K44" i="243"/>
  <c r="K43" i="243"/>
  <c r="K42" i="243"/>
  <c r="K41" i="243"/>
  <c r="K40" i="243"/>
  <c r="K39" i="243"/>
  <c r="K38" i="243"/>
  <c r="K37" i="243"/>
  <c r="K36" i="243"/>
  <c r="K35" i="243"/>
  <c r="K34" i="243"/>
  <c r="K33" i="243"/>
  <c r="K32" i="243"/>
  <c r="K31" i="243"/>
  <c r="K30" i="243"/>
  <c r="K29" i="243"/>
  <c r="K28" i="243"/>
  <c r="K27" i="243"/>
  <c r="K26" i="243"/>
  <c r="K25" i="243"/>
  <c r="K24" i="243"/>
  <c r="K23" i="243"/>
  <c r="K22" i="243"/>
  <c r="K21" i="243"/>
  <c r="K20" i="243"/>
  <c r="K19" i="243"/>
  <c r="K18" i="243"/>
  <c r="K17" i="243"/>
  <c r="K16" i="243"/>
  <c r="K15" i="243"/>
  <c r="K14" i="243"/>
  <c r="K13" i="243"/>
  <c r="K12" i="243"/>
  <c r="K11" i="243"/>
  <c r="K10" i="243"/>
  <c r="K9" i="243"/>
  <c r="K8" i="243"/>
  <c r="K7" i="243"/>
  <c r="K6" i="243"/>
  <c r="O17" i="233" l="1"/>
  <c r="L6" i="238"/>
  <c r="L6" i="237"/>
  <c r="L21" i="245"/>
  <c r="K36" i="228"/>
  <c r="P36" i="228"/>
  <c r="P15" i="228"/>
  <c r="K15" i="228"/>
  <c r="F15" i="228"/>
  <c r="L12" i="245"/>
  <c r="L30" i="245"/>
  <c r="L39" i="245"/>
  <c r="L48" i="245"/>
  <c r="L57" i="245"/>
  <c r="L66" i="245"/>
  <c r="L75" i="245"/>
  <c r="K6" i="233"/>
  <c r="K6" i="234"/>
  <c r="K6" i="235"/>
  <c r="K6" i="236"/>
  <c r="K6" i="238"/>
  <c r="K6" i="237"/>
  <c r="R13" i="232"/>
  <c r="S13" i="232" s="1"/>
  <c r="G39" i="232"/>
  <c r="M39" i="232"/>
  <c r="S39" i="232"/>
  <c r="M13" i="232"/>
  <c r="G13" i="232"/>
  <c r="F36" i="228"/>
  <c r="U55" i="213"/>
  <c r="P55" i="213"/>
  <c r="K55" i="213"/>
  <c r="F55" i="213"/>
  <c r="F35" i="213"/>
  <c r="K35" i="213"/>
  <c r="P35" i="213"/>
  <c r="U35" i="213"/>
  <c r="U14" i="213"/>
  <c r="P14" i="213"/>
  <c r="K14" i="213"/>
  <c r="F14" i="213"/>
  <c r="K75" i="245"/>
  <c r="K66" i="245"/>
  <c r="K57" i="245"/>
  <c r="K48" i="245"/>
  <c r="K39" i="245"/>
  <c r="J39" i="245"/>
  <c r="I39" i="245"/>
  <c r="K30" i="245"/>
  <c r="K21" i="245"/>
  <c r="K12" i="245"/>
  <c r="J58" i="241"/>
  <c r="J57" i="241"/>
  <c r="J56" i="241"/>
  <c r="J55" i="241"/>
  <c r="J54" i="241"/>
  <c r="J53" i="241"/>
  <c r="J52" i="241"/>
  <c r="J51" i="241"/>
  <c r="J50" i="241"/>
  <c r="J49" i="241"/>
  <c r="J48" i="241"/>
  <c r="J47" i="241"/>
  <c r="J46" i="241"/>
  <c r="J45" i="241"/>
  <c r="J44" i="241"/>
  <c r="J43" i="241"/>
  <c r="J42" i="241"/>
  <c r="J41" i="241"/>
  <c r="J40" i="241"/>
  <c r="J39" i="241"/>
  <c r="J38" i="241"/>
  <c r="J37" i="241"/>
  <c r="J36" i="241"/>
  <c r="J35" i="241"/>
  <c r="J34" i="241"/>
  <c r="J33" i="241"/>
  <c r="J32" i="241"/>
  <c r="J31" i="241"/>
  <c r="J30" i="241"/>
  <c r="J29" i="241"/>
  <c r="J28" i="241"/>
  <c r="J27" i="241"/>
  <c r="J26" i="241"/>
  <c r="J25" i="241"/>
  <c r="J24" i="241"/>
  <c r="J23" i="241"/>
  <c r="J22" i="241"/>
  <c r="J21" i="241"/>
  <c r="J18" i="241"/>
  <c r="J17" i="241"/>
  <c r="J16" i="241"/>
  <c r="J15" i="241"/>
  <c r="J14" i="241"/>
  <c r="J13" i="241"/>
  <c r="J12" i="241"/>
  <c r="J11" i="241"/>
  <c r="J10" i="241"/>
  <c r="J9" i="241"/>
  <c r="J8" i="241"/>
  <c r="J7" i="241"/>
  <c r="J6" i="241"/>
  <c r="J58" i="243"/>
  <c r="J57" i="243"/>
  <c r="J56" i="243"/>
  <c r="J55" i="243"/>
  <c r="J54" i="243"/>
  <c r="J53" i="243"/>
  <c r="J52" i="243"/>
  <c r="J51" i="243"/>
  <c r="J50" i="243"/>
  <c r="J49" i="243"/>
  <c r="J48" i="243"/>
  <c r="J47" i="243"/>
  <c r="J46" i="243"/>
  <c r="J45" i="243"/>
  <c r="J44" i="243"/>
  <c r="J43" i="243"/>
  <c r="J42" i="243"/>
  <c r="J41" i="243"/>
  <c r="J40" i="243"/>
  <c r="J39" i="243"/>
  <c r="J38" i="243"/>
  <c r="J37" i="243"/>
  <c r="J36" i="243"/>
  <c r="J35" i="243"/>
  <c r="J34" i="243"/>
  <c r="J33" i="243"/>
  <c r="J32" i="243"/>
  <c r="J31" i="243"/>
  <c r="J30" i="243"/>
  <c r="J29" i="243"/>
  <c r="J28" i="243"/>
  <c r="J27" i="243"/>
  <c r="J26" i="243"/>
  <c r="J25" i="243"/>
  <c r="J24" i="243"/>
  <c r="J23" i="243"/>
  <c r="J22" i="243"/>
  <c r="J21" i="243"/>
  <c r="J20" i="243"/>
  <c r="J19" i="243"/>
  <c r="J18" i="243"/>
  <c r="J17" i="243"/>
  <c r="J16" i="243"/>
  <c r="J15" i="243"/>
  <c r="J14" i="243"/>
  <c r="J13" i="243"/>
  <c r="J12" i="243"/>
  <c r="J11" i="243"/>
  <c r="J10" i="243"/>
  <c r="J9" i="243"/>
  <c r="J8" i="243"/>
  <c r="J7" i="243"/>
  <c r="J6" i="243"/>
  <c r="R12" i="232" l="1"/>
  <c r="J6" i="235"/>
  <c r="J6" i="234"/>
  <c r="J6" i="236"/>
  <c r="J6" i="237"/>
  <c r="J6" i="238"/>
  <c r="J6" i="233"/>
  <c r="P35" i="228"/>
  <c r="K35" i="228"/>
  <c r="F35" i="228"/>
  <c r="P14" i="228"/>
  <c r="F14" i="228"/>
  <c r="U54" i="213"/>
  <c r="K54" i="213"/>
  <c r="F54" i="213"/>
  <c r="F34" i="213"/>
  <c r="K34" i="213"/>
  <c r="P34" i="213"/>
  <c r="U34" i="213"/>
  <c r="U13" i="213"/>
  <c r="P13" i="213"/>
  <c r="K13" i="213"/>
  <c r="F13" i="213"/>
  <c r="K14" i="228"/>
  <c r="G38" i="232"/>
  <c r="M38" i="232"/>
  <c r="S38" i="232"/>
  <c r="S12" i="232"/>
  <c r="M12" i="232"/>
  <c r="G12" i="232"/>
  <c r="I58" i="243"/>
  <c r="I57" i="243"/>
  <c r="I56" i="243"/>
  <c r="I55" i="243"/>
  <c r="I54" i="243"/>
  <c r="I53" i="243"/>
  <c r="I52" i="243"/>
  <c r="I51" i="243"/>
  <c r="I50" i="243"/>
  <c r="I49" i="243"/>
  <c r="I48" i="243"/>
  <c r="I47" i="243"/>
  <c r="I46" i="243"/>
  <c r="I45" i="243"/>
  <c r="I44" i="243"/>
  <c r="I43" i="243"/>
  <c r="I42" i="243"/>
  <c r="I41" i="243"/>
  <c r="I40" i="243"/>
  <c r="I39" i="243"/>
  <c r="I38" i="243"/>
  <c r="I37" i="243"/>
  <c r="I36" i="243"/>
  <c r="I35" i="243"/>
  <c r="I34" i="243"/>
  <c r="I33" i="243"/>
  <c r="I32" i="243"/>
  <c r="I31" i="243"/>
  <c r="I30" i="243"/>
  <c r="I29" i="243"/>
  <c r="I28" i="243"/>
  <c r="I27" i="243"/>
  <c r="I26" i="243"/>
  <c r="I25" i="243"/>
  <c r="I24" i="243"/>
  <c r="I23" i="243"/>
  <c r="I22" i="243"/>
  <c r="I21" i="243"/>
  <c r="I20" i="243"/>
  <c r="I19" i="243"/>
  <c r="I18" i="243"/>
  <c r="I17" i="243"/>
  <c r="I16" i="243"/>
  <c r="I15" i="243"/>
  <c r="I14" i="243"/>
  <c r="I13" i="243"/>
  <c r="I12" i="243"/>
  <c r="I11" i="243"/>
  <c r="I10" i="243"/>
  <c r="I9" i="243"/>
  <c r="I8" i="243"/>
  <c r="I7" i="243"/>
  <c r="I6" i="243"/>
  <c r="J75" i="245"/>
  <c r="J66" i="245"/>
  <c r="J57" i="245"/>
  <c r="J48" i="245"/>
  <c r="J30" i="245"/>
  <c r="J21" i="245"/>
  <c r="J12" i="245"/>
  <c r="I58" i="241"/>
  <c r="I57" i="241"/>
  <c r="I56" i="241"/>
  <c r="I55" i="241"/>
  <c r="I54" i="241"/>
  <c r="I53" i="241"/>
  <c r="I52" i="241"/>
  <c r="I51" i="241"/>
  <c r="I50" i="241"/>
  <c r="I49" i="241"/>
  <c r="I48" i="241"/>
  <c r="I47" i="241"/>
  <c r="I46" i="241"/>
  <c r="I45" i="241"/>
  <c r="I44" i="241"/>
  <c r="I43" i="241"/>
  <c r="I42" i="241"/>
  <c r="I41" i="241"/>
  <c r="I40" i="241"/>
  <c r="I39" i="241"/>
  <c r="I38" i="241"/>
  <c r="I37" i="241"/>
  <c r="I36" i="241"/>
  <c r="I35" i="241"/>
  <c r="I34" i="241"/>
  <c r="I33" i="241"/>
  <c r="I32" i="241"/>
  <c r="I31" i="241"/>
  <c r="I30" i="241"/>
  <c r="I29" i="241"/>
  <c r="I28" i="241"/>
  <c r="I27" i="241"/>
  <c r="I26" i="241"/>
  <c r="I25" i="241"/>
  <c r="I24" i="241"/>
  <c r="I23" i="241"/>
  <c r="I22" i="241"/>
  <c r="I21" i="241"/>
  <c r="I18" i="241"/>
  <c r="I17" i="241"/>
  <c r="I16" i="241"/>
  <c r="I15" i="241"/>
  <c r="I14" i="241"/>
  <c r="I13" i="241"/>
  <c r="I12" i="241"/>
  <c r="I11" i="241"/>
  <c r="I10" i="241"/>
  <c r="I9" i="241"/>
  <c r="I8" i="241"/>
  <c r="I7" i="241"/>
  <c r="I6" i="241"/>
  <c r="U53" i="213" l="1"/>
  <c r="P53" i="213"/>
  <c r="K53" i="213"/>
  <c r="I6" i="237"/>
  <c r="I6" i="234" l="1"/>
  <c r="I6" i="235"/>
  <c r="I6" i="236"/>
  <c r="I6" i="238"/>
  <c r="I6" i="233"/>
  <c r="F53" i="213"/>
  <c r="F33" i="213"/>
  <c r="K33" i="213"/>
  <c r="P33" i="213"/>
  <c r="U33" i="213"/>
  <c r="U12" i="213"/>
  <c r="K12" i="213"/>
  <c r="F12" i="213"/>
  <c r="F34" i="228"/>
  <c r="K34" i="228"/>
  <c r="P34" i="228"/>
  <c r="P13" i="228"/>
  <c r="K13" i="228"/>
  <c r="F13" i="228"/>
  <c r="M37" i="232"/>
  <c r="S37" i="232"/>
  <c r="S11" i="232"/>
  <c r="M11" i="232"/>
  <c r="G11" i="232"/>
  <c r="I75" i="245"/>
  <c r="I66" i="245"/>
  <c r="I57" i="245"/>
  <c r="I48" i="245"/>
  <c r="I30" i="245"/>
  <c r="I21" i="245"/>
  <c r="I12" i="245"/>
  <c r="H58" i="241"/>
  <c r="H57" i="241"/>
  <c r="H56" i="241"/>
  <c r="H55" i="241"/>
  <c r="H54" i="241"/>
  <c r="H53" i="241"/>
  <c r="H52" i="241"/>
  <c r="H51" i="241"/>
  <c r="H50" i="241"/>
  <c r="H49" i="241"/>
  <c r="H48" i="241"/>
  <c r="H47" i="241"/>
  <c r="H46" i="241"/>
  <c r="H45" i="241"/>
  <c r="H44" i="241"/>
  <c r="H43" i="241"/>
  <c r="H42" i="241"/>
  <c r="H41" i="241"/>
  <c r="H40" i="241"/>
  <c r="H39" i="241"/>
  <c r="H38" i="241"/>
  <c r="H37" i="241"/>
  <c r="H36" i="241"/>
  <c r="H35" i="241"/>
  <c r="H34" i="241"/>
  <c r="H33" i="241"/>
  <c r="H32" i="241"/>
  <c r="H31" i="241"/>
  <c r="H30" i="241"/>
  <c r="H29" i="241"/>
  <c r="H28" i="241"/>
  <c r="H27" i="241"/>
  <c r="H26" i="241"/>
  <c r="H25" i="241"/>
  <c r="H24" i="241"/>
  <c r="H23" i="241"/>
  <c r="H22" i="241"/>
  <c r="H21" i="241"/>
  <c r="H18" i="241"/>
  <c r="H17" i="241"/>
  <c r="H16" i="241"/>
  <c r="H15" i="241"/>
  <c r="H14" i="241"/>
  <c r="H13" i="241"/>
  <c r="H12" i="241"/>
  <c r="H11" i="241"/>
  <c r="H10" i="241"/>
  <c r="H9" i="241"/>
  <c r="H8" i="241"/>
  <c r="H7" i="241"/>
  <c r="H6" i="241"/>
  <c r="H58" i="243"/>
  <c r="H57" i="243"/>
  <c r="H56" i="243"/>
  <c r="H55" i="243"/>
  <c r="H54" i="243"/>
  <c r="H53" i="243"/>
  <c r="H52" i="243"/>
  <c r="H51" i="243"/>
  <c r="H50" i="243"/>
  <c r="H49" i="243"/>
  <c r="H48" i="243"/>
  <c r="H47" i="243"/>
  <c r="H46" i="243"/>
  <c r="H45" i="243"/>
  <c r="H44" i="243"/>
  <c r="H43" i="243"/>
  <c r="H42" i="243"/>
  <c r="H41" i="243"/>
  <c r="H40" i="243"/>
  <c r="H39" i="243"/>
  <c r="H38" i="243"/>
  <c r="H37" i="243"/>
  <c r="H36" i="243"/>
  <c r="H35" i="243"/>
  <c r="H34" i="243"/>
  <c r="H33" i="243"/>
  <c r="H32" i="243"/>
  <c r="H31" i="243"/>
  <c r="H30" i="243"/>
  <c r="H29" i="243"/>
  <c r="H28" i="243"/>
  <c r="H27" i="243"/>
  <c r="H26" i="243"/>
  <c r="H25" i="243"/>
  <c r="H24" i="243"/>
  <c r="H23" i="243"/>
  <c r="H22" i="243"/>
  <c r="H21" i="243"/>
  <c r="H20" i="243"/>
  <c r="H19" i="243"/>
  <c r="H18" i="243"/>
  <c r="H17" i="243"/>
  <c r="H16" i="243"/>
  <c r="H15" i="243"/>
  <c r="H14" i="243"/>
  <c r="H13" i="243"/>
  <c r="H12" i="243"/>
  <c r="H11" i="243"/>
  <c r="H10" i="243"/>
  <c r="H9" i="243"/>
  <c r="H8" i="243"/>
  <c r="H6" i="243"/>
  <c r="H49" i="237" l="1"/>
  <c r="H48" i="237"/>
  <c r="H6" i="236"/>
  <c r="G16" i="236"/>
  <c r="G17" i="236"/>
  <c r="H17" i="235"/>
  <c r="H16" i="235"/>
  <c r="H17" i="234"/>
  <c r="H16" i="234"/>
  <c r="G49" i="238"/>
  <c r="F49" i="238"/>
  <c r="E49" i="238"/>
  <c r="D49" i="238"/>
  <c r="G48" i="238"/>
  <c r="F48" i="238"/>
  <c r="E48" i="238"/>
  <c r="D48" i="238"/>
  <c r="C49" i="238"/>
  <c r="C48" i="238"/>
  <c r="G17" i="238"/>
  <c r="F17" i="238"/>
  <c r="E17" i="238"/>
  <c r="D17" i="238"/>
  <c r="G16" i="238"/>
  <c r="F16" i="238"/>
  <c r="E16" i="238"/>
  <c r="D16" i="238"/>
  <c r="C17" i="238"/>
  <c r="O17" i="238" s="1"/>
  <c r="C16" i="238"/>
  <c r="G49" i="237"/>
  <c r="F49" i="237"/>
  <c r="E49" i="237"/>
  <c r="D49" i="237"/>
  <c r="G48" i="237"/>
  <c r="F48" i="237"/>
  <c r="E48" i="237"/>
  <c r="D48" i="237"/>
  <c r="C49" i="237"/>
  <c r="C48" i="237"/>
  <c r="G17" i="237"/>
  <c r="F17" i="237"/>
  <c r="E17" i="237"/>
  <c r="D17" i="237"/>
  <c r="G16" i="237"/>
  <c r="F16" i="237"/>
  <c r="E16" i="237"/>
  <c r="D16" i="237"/>
  <c r="C17" i="237"/>
  <c r="C16" i="237"/>
  <c r="O48" i="237" l="1"/>
  <c r="O48" i="238"/>
  <c r="O16" i="237"/>
  <c r="O16" i="238"/>
  <c r="O49" i="238"/>
  <c r="O6" i="238" s="1"/>
  <c r="O49" i="237"/>
  <c r="O17" i="237"/>
  <c r="H6" i="234"/>
  <c r="O8" i="238"/>
  <c r="H6" i="233"/>
  <c r="H6" i="237"/>
  <c r="E49" i="236"/>
  <c r="D49" i="236"/>
  <c r="E48" i="236"/>
  <c r="D48" i="236"/>
  <c r="C49" i="236"/>
  <c r="O49" i="236" s="1"/>
  <c r="C48" i="236"/>
  <c r="F17" i="236"/>
  <c r="E17" i="236"/>
  <c r="D17" i="236"/>
  <c r="F16" i="236"/>
  <c r="E16" i="236"/>
  <c r="D16" i="236"/>
  <c r="C17" i="236"/>
  <c r="C16" i="236"/>
  <c r="G49" i="235"/>
  <c r="F49" i="235"/>
  <c r="E49" i="235"/>
  <c r="D49" i="235"/>
  <c r="G48" i="235"/>
  <c r="F48" i="235"/>
  <c r="E48" i="235"/>
  <c r="D48" i="235"/>
  <c r="C49" i="235"/>
  <c r="C48" i="235"/>
  <c r="G17" i="235"/>
  <c r="F17" i="235"/>
  <c r="E17" i="235"/>
  <c r="D17" i="235"/>
  <c r="G16" i="235"/>
  <c r="F16" i="235"/>
  <c r="E16" i="235"/>
  <c r="D16" i="235"/>
  <c r="C17" i="235"/>
  <c r="O17" i="235" s="1"/>
  <c r="C16" i="235"/>
  <c r="O16" i="235" s="1"/>
  <c r="G49" i="234"/>
  <c r="F49" i="234"/>
  <c r="E49" i="234"/>
  <c r="D49" i="234"/>
  <c r="G48" i="234"/>
  <c r="F48" i="234"/>
  <c r="E48" i="234"/>
  <c r="D48" i="234"/>
  <c r="C49" i="234"/>
  <c r="C48" i="234"/>
  <c r="G17" i="234"/>
  <c r="F17" i="234"/>
  <c r="E17" i="234"/>
  <c r="D17" i="234"/>
  <c r="G16" i="234"/>
  <c r="F16" i="234"/>
  <c r="E16" i="234"/>
  <c r="D16" i="234"/>
  <c r="C17" i="234"/>
  <c r="O17" i="234" s="1"/>
  <c r="C16" i="234"/>
  <c r="D49" i="233"/>
  <c r="D48" i="233"/>
  <c r="C49" i="233"/>
  <c r="C48" i="233"/>
  <c r="O48" i="233" s="1"/>
  <c r="J5" i="233"/>
  <c r="I5" i="233"/>
  <c r="D16" i="233"/>
  <c r="C16" i="233"/>
  <c r="H6" i="238"/>
  <c r="H6" i="235"/>
  <c r="H5" i="233"/>
  <c r="F12" i="228"/>
  <c r="M36" i="232"/>
  <c r="S36" i="232"/>
  <c r="S10" i="232"/>
  <c r="M10" i="232"/>
  <c r="G10" i="232"/>
  <c r="F33" i="228"/>
  <c r="K33" i="228"/>
  <c r="P33" i="228"/>
  <c r="P12" i="228"/>
  <c r="K12" i="228"/>
  <c r="U52" i="213"/>
  <c r="P52" i="213"/>
  <c r="K52" i="213"/>
  <c r="F52" i="213"/>
  <c r="F32" i="213"/>
  <c r="K32" i="213"/>
  <c r="P32" i="213"/>
  <c r="U32" i="213"/>
  <c r="U11" i="213"/>
  <c r="P11" i="213"/>
  <c r="K11" i="213"/>
  <c r="F11" i="213"/>
  <c r="H75" i="245"/>
  <c r="H66" i="245"/>
  <c r="H57" i="245"/>
  <c r="H21" i="245"/>
  <c r="H48" i="245"/>
  <c r="G39" i="245"/>
  <c r="H39" i="245"/>
  <c r="H30" i="245"/>
  <c r="H12" i="245"/>
  <c r="G6" i="238"/>
  <c r="G6" i="237"/>
  <c r="G6" i="236"/>
  <c r="G58" i="241"/>
  <c r="G57" i="241"/>
  <c r="G56" i="241"/>
  <c r="G55" i="241"/>
  <c r="G54" i="241"/>
  <c r="G53" i="241"/>
  <c r="G52" i="241"/>
  <c r="G51" i="241"/>
  <c r="G50" i="241"/>
  <c r="G49" i="241"/>
  <c r="G48" i="241"/>
  <c r="G47" i="241"/>
  <c r="G46" i="241"/>
  <c r="G45" i="241"/>
  <c r="G44" i="241"/>
  <c r="G43" i="241"/>
  <c r="G42" i="241"/>
  <c r="G41" i="241"/>
  <c r="G40" i="241"/>
  <c r="G39" i="241"/>
  <c r="G38" i="241"/>
  <c r="G37" i="241"/>
  <c r="G36" i="241"/>
  <c r="G35" i="241"/>
  <c r="G34" i="241"/>
  <c r="G33" i="241"/>
  <c r="G32" i="241"/>
  <c r="G31" i="241"/>
  <c r="G30" i="241"/>
  <c r="G29" i="241"/>
  <c r="G28" i="241"/>
  <c r="G27" i="241"/>
  <c r="G26" i="241"/>
  <c r="G25" i="241"/>
  <c r="G24" i="241"/>
  <c r="G23" i="241"/>
  <c r="G22" i="241"/>
  <c r="G21" i="241"/>
  <c r="G18" i="241"/>
  <c r="G17" i="241"/>
  <c r="G16" i="241"/>
  <c r="G15" i="241"/>
  <c r="G14" i="241"/>
  <c r="G13" i="241"/>
  <c r="G12" i="241"/>
  <c r="G11" i="241"/>
  <c r="G10" i="241"/>
  <c r="G9" i="241"/>
  <c r="G8" i="241"/>
  <c r="G7" i="241"/>
  <c r="G6" i="241"/>
  <c r="G58" i="243"/>
  <c r="G57" i="243"/>
  <c r="G56" i="243"/>
  <c r="G55" i="243"/>
  <c r="G54" i="243"/>
  <c r="G53" i="243"/>
  <c r="G52" i="243"/>
  <c r="G51" i="243"/>
  <c r="G50" i="243"/>
  <c r="G49" i="243"/>
  <c r="G48" i="243"/>
  <c r="G47" i="243"/>
  <c r="G46" i="243"/>
  <c r="G45" i="243"/>
  <c r="G44" i="243"/>
  <c r="G43" i="243"/>
  <c r="G42" i="243"/>
  <c r="G41" i="243"/>
  <c r="G40" i="243"/>
  <c r="G39" i="243"/>
  <c r="G38" i="243"/>
  <c r="G37" i="243"/>
  <c r="G36" i="243"/>
  <c r="G35" i="243"/>
  <c r="G34" i="243"/>
  <c r="G33" i="243"/>
  <c r="G32" i="243"/>
  <c r="G31" i="243"/>
  <c r="G30" i="243"/>
  <c r="G29" i="243"/>
  <c r="G28" i="243"/>
  <c r="G27" i="243"/>
  <c r="G26" i="243"/>
  <c r="G25" i="243"/>
  <c r="G24" i="243"/>
  <c r="G23" i="243"/>
  <c r="G22" i="243"/>
  <c r="G21" i="243"/>
  <c r="G20" i="243"/>
  <c r="G19" i="243"/>
  <c r="G18" i="243"/>
  <c r="G17" i="243"/>
  <c r="G16" i="243"/>
  <c r="G15" i="243"/>
  <c r="G14" i="243"/>
  <c r="G13" i="243"/>
  <c r="G12" i="243"/>
  <c r="G11" i="243"/>
  <c r="G10" i="243"/>
  <c r="G9" i="243"/>
  <c r="G8" i="243"/>
  <c r="G7" i="243"/>
  <c r="G6" i="243"/>
  <c r="O16" i="236" l="1"/>
  <c r="O49" i="233"/>
  <c r="O6" i="233" s="1"/>
  <c r="O48" i="235"/>
  <c r="O49" i="235"/>
  <c r="O16" i="234"/>
  <c r="O48" i="236"/>
  <c r="O6" i="237"/>
  <c r="O48" i="234"/>
  <c r="O49" i="234"/>
  <c r="O6" i="234" s="1"/>
  <c r="O6" i="235"/>
  <c r="O17" i="236"/>
  <c r="O6" i="236" s="1"/>
  <c r="C5" i="233"/>
  <c r="O16" i="233"/>
  <c r="D5" i="233"/>
  <c r="E5" i="233"/>
  <c r="G6" i="233"/>
  <c r="N5" i="233"/>
  <c r="G5" i="233"/>
  <c r="F5" i="233"/>
  <c r="M5" i="233"/>
  <c r="K5" i="233"/>
  <c r="E6" i="234"/>
  <c r="D6" i="235"/>
  <c r="L5" i="233"/>
  <c r="D6" i="234"/>
  <c r="H5" i="235"/>
  <c r="E6" i="235"/>
  <c r="F6" i="235"/>
  <c r="G6" i="235"/>
  <c r="F5" i="238"/>
  <c r="L5" i="238"/>
  <c r="N5" i="238"/>
  <c r="I5" i="238"/>
  <c r="F6" i="234"/>
  <c r="G6" i="234"/>
  <c r="D5" i="234"/>
  <c r="N5" i="234"/>
  <c r="J5" i="234"/>
  <c r="H5" i="234"/>
  <c r="G5" i="234"/>
  <c r="L5" i="234"/>
  <c r="K5" i="234"/>
  <c r="E5" i="234"/>
  <c r="C5" i="234"/>
  <c r="D5" i="238"/>
  <c r="H5" i="238"/>
  <c r="G5" i="238"/>
  <c r="C5" i="238"/>
  <c r="M5" i="238"/>
  <c r="K5" i="238"/>
  <c r="E5" i="238"/>
  <c r="J5" i="238"/>
  <c r="G5" i="235"/>
  <c r="N5" i="235"/>
  <c r="F5" i="235"/>
  <c r="C5" i="235"/>
  <c r="E5" i="235"/>
  <c r="K5" i="235"/>
  <c r="L5" i="235"/>
  <c r="M5" i="235"/>
  <c r="D5" i="235"/>
  <c r="I5" i="235"/>
  <c r="J5" i="235"/>
  <c r="I5" i="234"/>
  <c r="M5" i="234"/>
  <c r="F5" i="234"/>
  <c r="U51" i="213"/>
  <c r="P51" i="213"/>
  <c r="K51" i="213"/>
  <c r="F51" i="213"/>
  <c r="F31" i="213"/>
  <c r="K31" i="213"/>
  <c r="P31" i="213"/>
  <c r="U31" i="213"/>
  <c r="U10" i="213"/>
  <c r="P10" i="213"/>
  <c r="K10" i="213"/>
  <c r="F10" i="213"/>
  <c r="F32" i="228"/>
  <c r="K32" i="228"/>
  <c r="P32" i="228"/>
  <c r="P11" i="228"/>
  <c r="K11" i="228"/>
  <c r="F11" i="228"/>
  <c r="G35" i="232"/>
  <c r="M35" i="232"/>
  <c r="S35" i="232"/>
  <c r="S9" i="232"/>
  <c r="M9" i="232"/>
  <c r="G9" i="232"/>
  <c r="G75" i="245"/>
  <c r="G66" i="245"/>
  <c r="G57" i="245"/>
  <c r="G48" i="245"/>
  <c r="G30" i="245"/>
  <c r="G21" i="245"/>
  <c r="G12" i="245"/>
  <c r="F58" i="243"/>
  <c r="F57" i="243"/>
  <c r="F56" i="243"/>
  <c r="F55" i="243"/>
  <c r="F54" i="243"/>
  <c r="F53" i="243"/>
  <c r="F52" i="243"/>
  <c r="F51" i="243"/>
  <c r="F50" i="243"/>
  <c r="F49" i="243"/>
  <c r="F48" i="243"/>
  <c r="F47" i="243"/>
  <c r="F46" i="243"/>
  <c r="F45" i="243"/>
  <c r="F44" i="243"/>
  <c r="F43" i="243"/>
  <c r="F42" i="243"/>
  <c r="F41" i="243"/>
  <c r="F40" i="243"/>
  <c r="F39" i="243"/>
  <c r="F38" i="243"/>
  <c r="F37" i="243"/>
  <c r="F36" i="243"/>
  <c r="F35" i="243"/>
  <c r="F34" i="243"/>
  <c r="F33" i="243"/>
  <c r="F32" i="243"/>
  <c r="F31" i="243"/>
  <c r="F30" i="243"/>
  <c r="F29" i="243"/>
  <c r="F28" i="243"/>
  <c r="F27" i="243"/>
  <c r="F26" i="243"/>
  <c r="F25" i="243"/>
  <c r="F24" i="243"/>
  <c r="F23" i="243"/>
  <c r="F22" i="243"/>
  <c r="F21" i="243"/>
  <c r="F20" i="243"/>
  <c r="F19" i="243"/>
  <c r="F18" i="243"/>
  <c r="F17" i="243"/>
  <c r="F16" i="243"/>
  <c r="F15" i="243"/>
  <c r="F14" i="243"/>
  <c r="F13" i="243"/>
  <c r="F12" i="243"/>
  <c r="F11" i="243"/>
  <c r="F10" i="243"/>
  <c r="F9" i="243"/>
  <c r="F8" i="243"/>
  <c r="F6" i="243"/>
  <c r="F58" i="241"/>
  <c r="E58" i="241"/>
  <c r="D58" i="241"/>
  <c r="C58" i="241"/>
  <c r="F57" i="241"/>
  <c r="E57" i="241"/>
  <c r="D57" i="241"/>
  <c r="C57" i="241"/>
  <c r="F56" i="241"/>
  <c r="E56" i="241"/>
  <c r="D56" i="241"/>
  <c r="C56" i="241"/>
  <c r="F55" i="241"/>
  <c r="E55" i="241"/>
  <c r="D55" i="241"/>
  <c r="C55" i="241"/>
  <c r="F54" i="241"/>
  <c r="E54" i="241"/>
  <c r="D54" i="241"/>
  <c r="C54" i="241"/>
  <c r="F53" i="241"/>
  <c r="E53" i="241"/>
  <c r="D53" i="241"/>
  <c r="C53" i="241"/>
  <c r="F52" i="241"/>
  <c r="E52" i="241"/>
  <c r="D52" i="241"/>
  <c r="C52" i="241"/>
  <c r="F51" i="241"/>
  <c r="E51" i="241"/>
  <c r="D51" i="241"/>
  <c r="C51" i="241"/>
  <c r="F50" i="241"/>
  <c r="E50" i="241"/>
  <c r="D50" i="241"/>
  <c r="C50" i="241"/>
  <c r="F49" i="241"/>
  <c r="E49" i="241"/>
  <c r="D49" i="241"/>
  <c r="C49" i="241"/>
  <c r="F48" i="241"/>
  <c r="E48" i="241"/>
  <c r="D48" i="241"/>
  <c r="C48" i="241"/>
  <c r="F47" i="241"/>
  <c r="E47" i="241"/>
  <c r="D47" i="241"/>
  <c r="C47" i="241"/>
  <c r="F46" i="241"/>
  <c r="E46" i="241"/>
  <c r="D46" i="241"/>
  <c r="C46" i="241"/>
  <c r="F45" i="241"/>
  <c r="E45" i="241"/>
  <c r="D45" i="241"/>
  <c r="C45" i="241"/>
  <c r="F44" i="241"/>
  <c r="E44" i="241"/>
  <c r="D44" i="241"/>
  <c r="C44" i="241"/>
  <c r="F43" i="241"/>
  <c r="E43" i="241"/>
  <c r="D43" i="241"/>
  <c r="C43" i="241"/>
  <c r="F42" i="241"/>
  <c r="E42" i="241"/>
  <c r="D42" i="241"/>
  <c r="C42" i="241"/>
  <c r="F41" i="241"/>
  <c r="E41" i="241"/>
  <c r="D41" i="241"/>
  <c r="C41" i="241"/>
  <c r="F40" i="241"/>
  <c r="E40" i="241"/>
  <c r="D40" i="241"/>
  <c r="C40" i="241"/>
  <c r="F39" i="241"/>
  <c r="E39" i="241"/>
  <c r="D39" i="241"/>
  <c r="C39" i="241"/>
  <c r="F38" i="241"/>
  <c r="E38" i="241"/>
  <c r="D38" i="241"/>
  <c r="C38" i="241"/>
  <c r="F37" i="241"/>
  <c r="E37" i="241"/>
  <c r="D37" i="241"/>
  <c r="C37" i="241"/>
  <c r="F36" i="241"/>
  <c r="E36" i="241"/>
  <c r="D36" i="241"/>
  <c r="C36" i="241"/>
  <c r="F35" i="241"/>
  <c r="E35" i="241"/>
  <c r="D35" i="241"/>
  <c r="C35" i="241"/>
  <c r="F34" i="241"/>
  <c r="E34" i="241"/>
  <c r="D34" i="241"/>
  <c r="C34" i="241"/>
  <c r="F33" i="241"/>
  <c r="E33" i="241"/>
  <c r="D33" i="241"/>
  <c r="C33" i="241"/>
  <c r="F32" i="241"/>
  <c r="E32" i="241"/>
  <c r="D32" i="241"/>
  <c r="C32" i="241"/>
  <c r="F31" i="241"/>
  <c r="E31" i="241"/>
  <c r="D31" i="241"/>
  <c r="C31" i="241"/>
  <c r="F30" i="241"/>
  <c r="E30" i="241"/>
  <c r="D30" i="241"/>
  <c r="C30" i="241"/>
  <c r="F29" i="241"/>
  <c r="E29" i="241"/>
  <c r="D29" i="241"/>
  <c r="C29" i="241"/>
  <c r="F28" i="241"/>
  <c r="E28" i="241"/>
  <c r="D28" i="241"/>
  <c r="C28" i="241"/>
  <c r="F27" i="241"/>
  <c r="E27" i="241"/>
  <c r="D27" i="241"/>
  <c r="C27" i="241"/>
  <c r="F26" i="241"/>
  <c r="E26" i="241"/>
  <c r="D26" i="241"/>
  <c r="C26" i="241"/>
  <c r="F25" i="241"/>
  <c r="E25" i="241"/>
  <c r="D25" i="241"/>
  <c r="C25" i="241"/>
  <c r="F24" i="241"/>
  <c r="E24" i="241"/>
  <c r="D24" i="241"/>
  <c r="C24" i="241"/>
  <c r="F23" i="241"/>
  <c r="E23" i="241"/>
  <c r="D23" i="241"/>
  <c r="C23" i="241"/>
  <c r="F22" i="241"/>
  <c r="E22" i="241"/>
  <c r="D22" i="241"/>
  <c r="C22" i="241"/>
  <c r="F21" i="241"/>
  <c r="E21" i="241"/>
  <c r="D21" i="241"/>
  <c r="C21" i="241"/>
  <c r="F18" i="241"/>
  <c r="E18" i="241"/>
  <c r="D18" i="241"/>
  <c r="C18" i="241"/>
  <c r="F17" i="241"/>
  <c r="E17" i="241"/>
  <c r="D17" i="241"/>
  <c r="C17" i="241"/>
  <c r="F16" i="241"/>
  <c r="E16" i="241"/>
  <c r="D16" i="241"/>
  <c r="C16" i="241"/>
  <c r="F15" i="241"/>
  <c r="E15" i="241"/>
  <c r="D15" i="241"/>
  <c r="C15" i="241"/>
  <c r="F14" i="241"/>
  <c r="E14" i="241"/>
  <c r="D14" i="241"/>
  <c r="C14" i="241"/>
  <c r="F13" i="241"/>
  <c r="E13" i="241"/>
  <c r="D13" i="241"/>
  <c r="C13" i="241"/>
  <c r="F12" i="241"/>
  <c r="E12" i="241"/>
  <c r="D12" i="241"/>
  <c r="C12" i="241"/>
  <c r="F11" i="241"/>
  <c r="E11" i="241"/>
  <c r="D11" i="241"/>
  <c r="C11" i="241"/>
  <c r="F10" i="241"/>
  <c r="E10" i="241"/>
  <c r="D10" i="241"/>
  <c r="C10" i="241"/>
  <c r="F9" i="241"/>
  <c r="E9" i="241"/>
  <c r="D9" i="241"/>
  <c r="C9" i="241"/>
  <c r="F8" i="241"/>
  <c r="E8" i="241"/>
  <c r="D8" i="241"/>
  <c r="C8" i="241"/>
  <c r="F6" i="241"/>
  <c r="E6" i="241"/>
  <c r="D6" i="241"/>
  <c r="C6" i="241"/>
  <c r="F7" i="241"/>
  <c r="E7" i="241"/>
  <c r="D7" i="241"/>
  <c r="C7" i="241"/>
  <c r="O5" i="238" l="1"/>
  <c r="F17" i="232"/>
  <c r="F6" i="238" l="1"/>
  <c r="F6" i="237"/>
  <c r="F6" i="236"/>
  <c r="F6" i="233"/>
  <c r="M34" i="232"/>
  <c r="S34" i="232"/>
  <c r="S8" i="232"/>
  <c r="M8" i="232"/>
  <c r="G8" i="232"/>
  <c r="F31" i="228"/>
  <c r="K31" i="228"/>
  <c r="P31" i="228"/>
  <c r="P10" i="228"/>
  <c r="K10" i="228"/>
  <c r="F10" i="228"/>
  <c r="U50" i="213"/>
  <c r="P50" i="213"/>
  <c r="K50" i="213"/>
  <c r="F50" i="213"/>
  <c r="F30" i="213"/>
  <c r="K30" i="213"/>
  <c r="P30" i="213"/>
  <c r="U30" i="213"/>
  <c r="U9" i="213"/>
  <c r="P9" i="213"/>
  <c r="K9" i="213"/>
  <c r="F9" i="213"/>
  <c r="O64" i="233"/>
  <c r="O62" i="233"/>
  <c r="O8" i="233"/>
  <c r="O8" i="234"/>
  <c r="O8" i="237"/>
  <c r="N5" i="237"/>
  <c r="M5" i="237"/>
  <c r="L5" i="237"/>
  <c r="K5" i="237"/>
  <c r="J5" i="237"/>
  <c r="I5" i="237"/>
  <c r="H5" i="237"/>
  <c r="G5" i="237"/>
  <c r="F5" i="237"/>
  <c r="E6" i="237"/>
  <c r="D6" i="237"/>
  <c r="E5" i="237"/>
  <c r="D5" i="237"/>
  <c r="C6" i="237"/>
  <c r="C5" i="237"/>
  <c r="O8" i="236"/>
  <c r="N5" i="236"/>
  <c r="M5" i="236"/>
  <c r="L5" i="236"/>
  <c r="K5" i="236"/>
  <c r="J5" i="236"/>
  <c r="I5" i="236"/>
  <c r="H5" i="236"/>
  <c r="G5" i="236"/>
  <c r="F5" i="236"/>
  <c r="E5" i="236"/>
  <c r="D5" i="236"/>
  <c r="C5" i="236"/>
  <c r="O8" i="235"/>
  <c r="O5" i="235"/>
  <c r="O5" i="234"/>
  <c r="O5" i="233"/>
  <c r="O5" i="211"/>
  <c r="O5" i="210"/>
  <c r="O5" i="242"/>
  <c r="E6" i="238"/>
  <c r="D6" i="238"/>
  <c r="C6" i="238"/>
  <c r="E6" i="236"/>
  <c r="D6" i="236"/>
  <c r="C6" i="236"/>
  <c r="C6" i="235"/>
  <c r="C6" i="234"/>
  <c r="E39" i="245"/>
  <c r="N38" i="245"/>
  <c r="L38" i="245"/>
  <c r="I38" i="245"/>
  <c r="G38" i="245"/>
  <c r="E38" i="245"/>
  <c r="O38" i="245"/>
  <c r="M38" i="245"/>
  <c r="K38" i="245"/>
  <c r="J38" i="245"/>
  <c r="H38" i="245"/>
  <c r="F39" i="245"/>
  <c r="F38" i="245"/>
  <c r="D39" i="245"/>
  <c r="D38" i="245"/>
  <c r="F75" i="245"/>
  <c r="E75" i="245"/>
  <c r="D75" i="245"/>
  <c r="O74" i="245"/>
  <c r="N74" i="245"/>
  <c r="M74" i="245"/>
  <c r="L74" i="245"/>
  <c r="K74" i="245"/>
  <c r="J74" i="245"/>
  <c r="I74" i="245"/>
  <c r="H74" i="245"/>
  <c r="G74" i="245"/>
  <c r="F74" i="245"/>
  <c r="E74" i="245"/>
  <c r="D74" i="245"/>
  <c r="F66" i="245"/>
  <c r="E66" i="245"/>
  <c r="D66" i="245"/>
  <c r="O65" i="245"/>
  <c r="N65" i="245"/>
  <c r="M65" i="245"/>
  <c r="L65" i="245"/>
  <c r="K65" i="245"/>
  <c r="J65" i="245"/>
  <c r="I65" i="245"/>
  <c r="H65" i="245"/>
  <c r="G65" i="245"/>
  <c r="F65" i="245"/>
  <c r="E65" i="245"/>
  <c r="D65" i="245"/>
  <c r="F57" i="245"/>
  <c r="E57" i="245"/>
  <c r="D57" i="245"/>
  <c r="O56" i="245"/>
  <c r="N56" i="245"/>
  <c r="M56" i="245"/>
  <c r="L56" i="245"/>
  <c r="K56" i="245"/>
  <c r="J56" i="245"/>
  <c r="I56" i="245"/>
  <c r="H56" i="245"/>
  <c r="G56" i="245"/>
  <c r="F56" i="245"/>
  <c r="E56" i="245"/>
  <c r="D56" i="245"/>
  <c r="F48" i="245"/>
  <c r="E48" i="245"/>
  <c r="D48" i="245"/>
  <c r="O47" i="245"/>
  <c r="N47" i="245"/>
  <c r="M47" i="245"/>
  <c r="L47" i="245"/>
  <c r="K47" i="245"/>
  <c r="J47" i="245"/>
  <c r="I47" i="245"/>
  <c r="H47" i="245"/>
  <c r="G47" i="245"/>
  <c r="F47" i="245"/>
  <c r="E47" i="245"/>
  <c r="D47" i="245"/>
  <c r="F30" i="245"/>
  <c r="E30" i="245"/>
  <c r="O29" i="245"/>
  <c r="N29" i="245"/>
  <c r="M29" i="245"/>
  <c r="L29" i="245"/>
  <c r="K29" i="245"/>
  <c r="J29" i="245"/>
  <c r="I29" i="245"/>
  <c r="H29" i="245"/>
  <c r="G29" i="245"/>
  <c r="F29" i="245"/>
  <c r="E29" i="245"/>
  <c r="D30" i="245"/>
  <c r="D29" i="245"/>
  <c r="O20" i="245"/>
  <c r="N20" i="245"/>
  <c r="M20" i="245"/>
  <c r="L20" i="245"/>
  <c r="K20" i="245"/>
  <c r="J20" i="245"/>
  <c r="I20" i="245"/>
  <c r="H20" i="245"/>
  <c r="G20" i="245"/>
  <c r="F21" i="245"/>
  <c r="E21" i="245"/>
  <c r="F20" i="245"/>
  <c r="E20" i="245"/>
  <c r="D21" i="245"/>
  <c r="D20" i="245"/>
  <c r="F12" i="245"/>
  <c r="E12" i="245"/>
  <c r="O11" i="245"/>
  <c r="N11" i="245"/>
  <c r="M11" i="245"/>
  <c r="L11" i="245"/>
  <c r="K11" i="245"/>
  <c r="J11" i="245"/>
  <c r="I11" i="245"/>
  <c r="H11" i="245"/>
  <c r="G11" i="245"/>
  <c r="F11" i="245"/>
  <c r="E11" i="245"/>
  <c r="D12" i="245"/>
  <c r="D11" i="245"/>
  <c r="N5" i="243"/>
  <c r="M5" i="243"/>
  <c r="L5" i="243"/>
  <c r="K5" i="243"/>
  <c r="J5" i="243"/>
  <c r="I5" i="243"/>
  <c r="H5" i="243"/>
  <c r="G5" i="243"/>
  <c r="F5" i="243"/>
  <c r="E5" i="243"/>
  <c r="D5" i="243"/>
  <c r="E6" i="243"/>
  <c r="D6" i="243"/>
  <c r="C6" i="243"/>
  <c r="C5" i="243"/>
  <c r="E58" i="243"/>
  <c r="D58" i="243"/>
  <c r="C58" i="243"/>
  <c r="E57" i="243"/>
  <c r="D57" i="243"/>
  <c r="C57" i="243"/>
  <c r="E56" i="243"/>
  <c r="D56" i="243"/>
  <c r="C56" i="243"/>
  <c r="O56" i="243" s="1"/>
  <c r="E55" i="243"/>
  <c r="D55" i="243"/>
  <c r="C55" i="243"/>
  <c r="E54" i="243"/>
  <c r="D54" i="243"/>
  <c r="C54" i="243"/>
  <c r="E53" i="243"/>
  <c r="D53" i="243"/>
  <c r="C53" i="243"/>
  <c r="O53" i="243" s="1"/>
  <c r="E52" i="243"/>
  <c r="D52" i="243"/>
  <c r="C52" i="243"/>
  <c r="O52" i="243" s="1"/>
  <c r="E51" i="243"/>
  <c r="D51" i="243"/>
  <c r="C51" i="243"/>
  <c r="E50" i="243"/>
  <c r="D50" i="243"/>
  <c r="C50" i="243"/>
  <c r="E49" i="243"/>
  <c r="D49" i="243"/>
  <c r="C49" i="243"/>
  <c r="O49" i="243" s="1"/>
  <c r="E48" i="243"/>
  <c r="D48" i="243"/>
  <c r="C48" i="243"/>
  <c r="O48" i="243" s="1"/>
  <c r="E47" i="243"/>
  <c r="D47" i="243"/>
  <c r="C47" i="243"/>
  <c r="E46" i="243"/>
  <c r="D46" i="243"/>
  <c r="C46" i="243"/>
  <c r="E45" i="243"/>
  <c r="D45" i="243"/>
  <c r="C45" i="243"/>
  <c r="E44" i="243"/>
  <c r="D44" i="243"/>
  <c r="C44" i="243"/>
  <c r="O44" i="243" s="1"/>
  <c r="E43" i="243"/>
  <c r="D43" i="243"/>
  <c r="C43" i="243"/>
  <c r="E42" i="243"/>
  <c r="D42" i="243"/>
  <c r="C42" i="243"/>
  <c r="E41" i="243"/>
  <c r="D41" i="243"/>
  <c r="C41" i="243"/>
  <c r="E40" i="243"/>
  <c r="D40" i="243"/>
  <c r="C40" i="243"/>
  <c r="O40" i="243" s="1"/>
  <c r="E39" i="243"/>
  <c r="D39" i="243"/>
  <c r="C39" i="243"/>
  <c r="O39" i="243" s="1"/>
  <c r="E38" i="243"/>
  <c r="D38" i="243"/>
  <c r="C38" i="243"/>
  <c r="E37" i="243"/>
  <c r="D37" i="243"/>
  <c r="C37" i="243"/>
  <c r="O37" i="243" s="1"/>
  <c r="E36" i="243"/>
  <c r="D36" i="243"/>
  <c r="C36" i="243"/>
  <c r="O36" i="243" s="1"/>
  <c r="E35" i="243"/>
  <c r="D35" i="243"/>
  <c r="C35" i="243"/>
  <c r="E34" i="243"/>
  <c r="D34" i="243"/>
  <c r="C34" i="243"/>
  <c r="E33" i="243"/>
  <c r="D33" i="243"/>
  <c r="C33" i="243"/>
  <c r="O33" i="243" s="1"/>
  <c r="E32" i="243"/>
  <c r="D32" i="243"/>
  <c r="C32" i="243"/>
  <c r="O32" i="243" s="1"/>
  <c r="E31" i="243"/>
  <c r="D31" i="243"/>
  <c r="C31" i="243"/>
  <c r="E30" i="243"/>
  <c r="D30" i="243"/>
  <c r="C30" i="243"/>
  <c r="O30" i="243" s="1"/>
  <c r="E29" i="243"/>
  <c r="D29" i="243"/>
  <c r="C29" i="243"/>
  <c r="E28" i="243"/>
  <c r="D28" i="243"/>
  <c r="C28" i="243"/>
  <c r="O28" i="243" s="1"/>
  <c r="E27" i="243"/>
  <c r="D27" i="243"/>
  <c r="C27" i="243"/>
  <c r="E26" i="243"/>
  <c r="D26" i="243"/>
  <c r="C26" i="243"/>
  <c r="E25" i="243"/>
  <c r="D25" i="243"/>
  <c r="C25" i="243"/>
  <c r="E24" i="243"/>
  <c r="D24" i="243"/>
  <c r="C24" i="243"/>
  <c r="O24" i="243" s="1"/>
  <c r="E23" i="243"/>
  <c r="D23" i="243"/>
  <c r="C23" i="243"/>
  <c r="O23" i="243" s="1"/>
  <c r="E22" i="243"/>
  <c r="D22" i="243"/>
  <c r="C22" i="243"/>
  <c r="E21" i="243"/>
  <c r="D21" i="243"/>
  <c r="C21" i="243"/>
  <c r="O21" i="243" s="1"/>
  <c r="E20" i="243"/>
  <c r="D20" i="243"/>
  <c r="C20" i="243"/>
  <c r="O20" i="243" s="1"/>
  <c r="E19" i="243"/>
  <c r="D19" i="243"/>
  <c r="C19" i="243"/>
  <c r="E18" i="243"/>
  <c r="D18" i="243"/>
  <c r="C18" i="243"/>
  <c r="E17" i="243"/>
  <c r="D17" i="243"/>
  <c r="C17" i="243"/>
  <c r="O17" i="243" s="1"/>
  <c r="E16" i="243"/>
  <c r="D16" i="243"/>
  <c r="C16" i="243"/>
  <c r="O16" i="243" s="1"/>
  <c r="E15" i="243"/>
  <c r="D15" i="243"/>
  <c r="C15" i="243"/>
  <c r="E14" i="243"/>
  <c r="D14" i="243"/>
  <c r="C14" i="243"/>
  <c r="O14" i="243" s="1"/>
  <c r="E13" i="243"/>
  <c r="D13" i="243"/>
  <c r="C13" i="243"/>
  <c r="E12" i="243"/>
  <c r="D12" i="243"/>
  <c r="C12" i="243"/>
  <c r="O12" i="243" s="1"/>
  <c r="E11" i="243"/>
  <c r="D11" i="243"/>
  <c r="C11" i="243"/>
  <c r="E10" i="243"/>
  <c r="D10" i="243"/>
  <c r="C10" i="243"/>
  <c r="E9" i="243"/>
  <c r="D9" i="243"/>
  <c r="C9" i="243"/>
  <c r="E8" i="243"/>
  <c r="D8" i="243"/>
  <c r="C8" i="243"/>
  <c r="O8" i="243" s="1"/>
  <c r="H7" i="243"/>
  <c r="F7" i="243"/>
  <c r="E7" i="243"/>
  <c r="D7" i="243"/>
  <c r="C7" i="243"/>
  <c r="O7" i="243" s="1"/>
  <c r="O55" i="243" l="1"/>
  <c r="O46" i="243"/>
  <c r="O34" i="243"/>
  <c r="O50" i="243"/>
  <c r="O18" i="243"/>
  <c r="O13" i="243"/>
  <c r="O29" i="243"/>
  <c r="O45" i="243"/>
  <c r="O19" i="243"/>
  <c r="O35" i="243"/>
  <c r="O51" i="243"/>
  <c r="O9" i="243"/>
  <c r="O25" i="243"/>
  <c r="O41" i="243"/>
  <c r="O57" i="243"/>
  <c r="O15" i="243"/>
  <c r="O31" i="243"/>
  <c r="O47" i="243"/>
  <c r="O10" i="243"/>
  <c r="O26" i="243"/>
  <c r="O42" i="243"/>
  <c r="O58" i="243"/>
  <c r="O11" i="243"/>
  <c r="O27" i="243"/>
  <c r="O43" i="243"/>
  <c r="O5" i="243"/>
  <c r="O22" i="243"/>
  <c r="O38" i="243"/>
  <c r="O54" i="243"/>
  <c r="O6" i="243"/>
  <c r="O5" i="236"/>
  <c r="O5" i="237"/>
  <c r="O5" i="240"/>
  <c r="O5" i="209" l="1"/>
  <c r="O5" i="208"/>
  <c r="O5" i="207"/>
  <c r="O5" i="206"/>
  <c r="O5" i="205"/>
  <c r="O5" i="204"/>
  <c r="O5" i="203"/>
  <c r="O5" i="202"/>
  <c r="O5" i="201"/>
  <c r="O7" i="173"/>
  <c r="O5" i="173"/>
  <c r="E6" i="233" l="1"/>
  <c r="R43" i="232"/>
  <c r="S43" i="232" s="1"/>
  <c r="K44" i="232"/>
  <c r="M44" i="232" s="1"/>
  <c r="E44" i="232"/>
  <c r="G44" i="232" s="1"/>
  <c r="L43" i="232"/>
  <c r="M43" i="232" s="1"/>
  <c r="F43" i="232"/>
  <c r="G32" i="232"/>
  <c r="G31" i="232"/>
  <c r="M33" i="232"/>
  <c r="M32" i="232"/>
  <c r="M31" i="232"/>
  <c r="S33" i="232"/>
  <c r="S32" i="232"/>
  <c r="S31" i="232"/>
  <c r="S7" i="232"/>
  <c r="S6" i="232"/>
  <c r="S5" i="232"/>
  <c r="M7" i="232"/>
  <c r="M6" i="232"/>
  <c r="M5" i="232"/>
  <c r="G5" i="232"/>
  <c r="G7" i="232"/>
  <c r="G6" i="232"/>
  <c r="K18" i="232"/>
  <c r="L17" i="232"/>
  <c r="Q17" i="232"/>
  <c r="E18" i="232"/>
  <c r="G18" i="232" s="1"/>
  <c r="N41" i="228"/>
  <c r="P41" i="228" s="1"/>
  <c r="I41" i="228"/>
  <c r="K41" i="228" s="1"/>
  <c r="D41" i="228"/>
  <c r="F41" i="228" s="1"/>
  <c r="O40" i="228"/>
  <c r="J40" i="228"/>
  <c r="E40" i="228"/>
  <c r="O19" i="228"/>
  <c r="P19" i="228" s="1"/>
  <c r="J19" i="228"/>
  <c r="N20" i="228"/>
  <c r="P20" i="228" s="1"/>
  <c r="I20" i="228"/>
  <c r="K20" i="228" s="1"/>
  <c r="D20" i="228"/>
  <c r="F20" i="228" s="1"/>
  <c r="F30" i="228"/>
  <c r="F29" i="228"/>
  <c r="F28" i="228"/>
  <c r="K30" i="228"/>
  <c r="K29" i="228"/>
  <c r="K28" i="228"/>
  <c r="P30" i="228"/>
  <c r="P29" i="228"/>
  <c r="P28" i="228"/>
  <c r="P9" i="228"/>
  <c r="P8" i="228"/>
  <c r="P7" i="228"/>
  <c r="K9" i="228"/>
  <c r="K8" i="228"/>
  <c r="K7" i="228"/>
  <c r="F7" i="228"/>
  <c r="F9" i="228"/>
  <c r="F8" i="228"/>
  <c r="E19" i="228"/>
  <c r="S60" i="213"/>
  <c r="U60" i="213" s="1"/>
  <c r="N60" i="213"/>
  <c r="P60" i="213" s="1"/>
  <c r="I60" i="213"/>
  <c r="K60" i="213" s="1"/>
  <c r="D60" i="213"/>
  <c r="F60" i="213" s="1"/>
  <c r="S40" i="213"/>
  <c r="U40" i="213" s="1"/>
  <c r="N40" i="213"/>
  <c r="P40" i="213" s="1"/>
  <c r="I40" i="213"/>
  <c r="K40" i="213" s="1"/>
  <c r="D40" i="213"/>
  <c r="F40" i="213" s="1"/>
  <c r="S19" i="213"/>
  <c r="U19" i="213" s="1"/>
  <c r="N19" i="213"/>
  <c r="P19" i="213" s="1"/>
  <c r="I19" i="213"/>
  <c r="K19" i="213" s="1"/>
  <c r="D19" i="213"/>
  <c r="F19" i="213" s="1"/>
  <c r="T59" i="213"/>
  <c r="O59" i="213"/>
  <c r="J59" i="213"/>
  <c r="E59" i="213"/>
  <c r="T39" i="213"/>
  <c r="O39" i="213"/>
  <c r="J39" i="213"/>
  <c r="E39" i="213"/>
  <c r="F49" i="213"/>
  <c r="F48" i="213"/>
  <c r="F47" i="213"/>
  <c r="K49" i="213"/>
  <c r="K48" i="213"/>
  <c r="K47" i="213"/>
  <c r="P49" i="213"/>
  <c r="P48" i="213"/>
  <c r="P47" i="213"/>
  <c r="U49" i="213"/>
  <c r="U48" i="213"/>
  <c r="U47" i="213"/>
  <c r="U29" i="213"/>
  <c r="U28" i="213"/>
  <c r="U27" i="213"/>
  <c r="P29" i="213"/>
  <c r="P28" i="213"/>
  <c r="P27" i="213"/>
  <c r="K29" i="213"/>
  <c r="K28" i="213"/>
  <c r="K27" i="213"/>
  <c r="F29" i="213"/>
  <c r="F28" i="213"/>
  <c r="F27" i="213"/>
  <c r="F8" i="213"/>
  <c r="F7" i="213"/>
  <c r="F6" i="213"/>
  <c r="K8" i="213"/>
  <c r="K7" i="213"/>
  <c r="P8" i="213"/>
  <c r="P7" i="213"/>
  <c r="U7" i="213"/>
  <c r="U8" i="213"/>
  <c r="T18" i="213"/>
  <c r="J18" i="213"/>
  <c r="E18" i="213"/>
  <c r="F18" i="213" s="1"/>
  <c r="O7" i="241"/>
  <c r="Q18" i="232" l="1"/>
  <c r="S18" i="232" s="1"/>
  <c r="M18" i="232"/>
  <c r="D6" i="233"/>
  <c r="U39" i="213"/>
  <c r="G43" i="232"/>
  <c r="C6" i="233"/>
  <c r="M17" i="232"/>
  <c r="K39" i="213"/>
  <c r="K18" i="213"/>
  <c r="U59" i="213"/>
  <c r="P59" i="213"/>
  <c r="K59" i="213"/>
  <c r="F59" i="213"/>
  <c r="P39" i="213"/>
  <c r="F39" i="213"/>
  <c r="U18" i="213"/>
  <c r="K19" i="228"/>
  <c r="R17" i="232"/>
  <c r="S17" i="232" s="1"/>
  <c r="G17" i="232"/>
  <c r="P40" i="228"/>
  <c r="K40" i="228"/>
  <c r="F19" i="228"/>
  <c r="F40" i="228"/>
  <c r="C60" i="213"/>
  <c r="C59" i="213"/>
  <c r="C40" i="213"/>
  <c r="C39" i="213"/>
  <c r="N5" i="241" l="1"/>
  <c r="M5" i="241"/>
  <c r="L5" i="241"/>
  <c r="K5" i="241"/>
  <c r="J5" i="241"/>
  <c r="I5" i="241"/>
  <c r="H5" i="241"/>
  <c r="G5" i="241"/>
  <c r="F5" i="241"/>
  <c r="O5" i="241"/>
  <c r="C18" i="213" l="1"/>
  <c r="C40" i="228"/>
  <c r="C19" i="228"/>
  <c r="D17" i="232"/>
  <c r="C17" i="232"/>
  <c r="D43" i="232"/>
  <c r="C43" i="232"/>
  <c r="C41" i="228" l="1"/>
  <c r="C20" i="228"/>
  <c r="D18" i="232"/>
  <c r="C18" i="232"/>
  <c r="D44" i="232"/>
  <c r="C44" i="232"/>
  <c r="C19" i="213" l="1"/>
  <c r="P12" i="213"/>
  <c r="O18" i="213"/>
  <c r="P18" i="213" s="1"/>
</calcChain>
</file>

<file path=xl/sharedStrings.xml><?xml version="1.0" encoding="utf-8"?>
<sst xmlns="http://schemas.openxmlformats.org/spreadsheetml/2006/main" count="1888" uniqueCount="254">
  <si>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</si>
  <si>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</si>
  <si>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</si>
  <si>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</si>
  <si>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</si>
  <si>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</si>
  <si>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</si>
  <si>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</si>
  <si>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</si>
  <si>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</si>
  <si>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</si>
  <si>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Ovino</t>
  </si>
  <si>
    <t>Porcino</t>
  </si>
  <si>
    <t>Vacuno</t>
  </si>
  <si>
    <t>Fibra de llama</t>
  </si>
  <si>
    <t>Callao</t>
  </si>
  <si>
    <t>Junín</t>
  </si>
  <si>
    <t>Huancavelica</t>
  </si>
  <si>
    <t>Arequipa</t>
  </si>
  <si>
    <t>Moquegua</t>
  </si>
  <si>
    <t>Tacna</t>
  </si>
  <si>
    <t xml:space="preserve">          (Unidades)</t>
  </si>
  <si>
    <t>Tonelada</t>
  </si>
  <si>
    <t>Región</t>
  </si>
  <si>
    <t xml:space="preserve">Nacional </t>
  </si>
  <si>
    <t>sigue…</t>
  </si>
  <si>
    <t>Ene-Dic</t>
  </si>
  <si>
    <t>Nacional</t>
  </si>
  <si>
    <t>Tumbes</t>
  </si>
  <si>
    <t>Piura</t>
  </si>
  <si>
    <t>La Libertad</t>
  </si>
  <si>
    <t>Apurímac</t>
  </si>
  <si>
    <t>Cusco</t>
  </si>
  <si>
    <t>Puno</t>
  </si>
  <si>
    <t>San Martín</t>
  </si>
  <si>
    <t>Nov</t>
  </si>
  <si>
    <t>Dic</t>
  </si>
  <si>
    <t xml:space="preserve">          (Tonelada)</t>
  </si>
  <si>
    <t>Ica</t>
  </si>
  <si>
    <t>Huánuco</t>
  </si>
  <si>
    <t>Pasco</t>
  </si>
  <si>
    <t xml:space="preserve">   Cajamarca</t>
  </si>
  <si>
    <t>Mes</t>
  </si>
  <si>
    <t>Var.%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</si>
  <si>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</si>
  <si>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</si>
  <si>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</si>
  <si>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</si>
  <si>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</si>
  <si>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</si>
  <si>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</si>
  <si>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</si>
  <si>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</si>
  <si>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</si>
  <si>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Cuadro</t>
  </si>
  <si>
    <t>Año</t>
  </si>
  <si>
    <t>Descripción</t>
  </si>
  <si>
    <t xml:space="preserve">Indicadores Productivos </t>
  </si>
  <si>
    <t>Sub Sector Pecuario</t>
  </si>
  <si>
    <t>Huevo de gallina</t>
  </si>
  <si>
    <t>Fibra de alpaca</t>
  </si>
  <si>
    <t>Loreto</t>
  </si>
  <si>
    <t>Madre de Dios</t>
  </si>
  <si>
    <t>Miles de unidades</t>
  </si>
  <si>
    <t>Reproductoras</t>
  </si>
  <si>
    <t>( Unidades )</t>
  </si>
  <si>
    <t>(Tonelada)</t>
  </si>
  <si>
    <t>… No disponible.</t>
  </si>
  <si>
    <t>2021 p</t>
  </si>
  <si>
    <t xml:space="preserve"> </t>
  </si>
  <si>
    <t xml:space="preserve">         (Tonelada)</t>
  </si>
  <si>
    <r>
      <t>2019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</si>
  <si>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2021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</si>
  <si>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2022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</si>
  <si>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Preliminar.</t>
    </r>
  </si>
  <si>
    <t xml:space="preserve">          (Kg / Vaca / Mes)</t>
  </si>
  <si>
    <t>continúa C.40</t>
  </si>
  <si>
    <t>Especie/ Producto</t>
  </si>
  <si>
    <t>Variable</t>
  </si>
  <si>
    <t xml:space="preserve">Ave </t>
  </si>
  <si>
    <t xml:space="preserve">Vacuno </t>
  </si>
  <si>
    <t xml:space="preserve">Caprino </t>
  </si>
  <si>
    <t xml:space="preserve">Precio (S/ / kg) </t>
  </si>
  <si>
    <t xml:space="preserve">Vacas en producción </t>
  </si>
  <si>
    <t>Rendimiento (kg/vaca/día)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</si>
  <si>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</t>
    </r>
  </si>
  <si>
    <t>1/ Precio de animal vivo</t>
  </si>
  <si>
    <t>Alpaca</t>
  </si>
  <si>
    <t>Ma-</t>
  </si>
  <si>
    <t>A-acucho</t>
  </si>
  <si>
    <t>Lamba-eque</t>
  </si>
  <si>
    <t>Uca-ali</t>
  </si>
  <si>
    <t>Lambayeque</t>
  </si>
  <si>
    <t>Var. %</t>
  </si>
  <si>
    <t>Subsector pecuario</t>
  </si>
  <si>
    <t>Ave</t>
  </si>
  <si>
    <t>Pollo</t>
  </si>
  <si>
    <t>Gallina de postura</t>
  </si>
  <si>
    <t>Pavo de engorde</t>
  </si>
  <si>
    <t>Otras aves</t>
  </si>
  <si>
    <t>Caprino</t>
  </si>
  <si>
    <t>Llama</t>
  </si>
  <si>
    <t>Leche cruda de vaca</t>
  </si>
  <si>
    <t>Lana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</si>
  <si>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</si>
  <si>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</si>
  <si>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</si>
  <si>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</si>
  <si>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</si>
  <si>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</si>
  <si>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</si>
  <si>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</si>
  <si>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</si>
  <si>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</si>
  <si>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</si>
  <si>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</si>
  <si>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</si>
  <si>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</si>
  <si>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</si>
  <si>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</si>
  <si>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</si>
  <si>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</si>
  <si>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</si>
  <si>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</si>
  <si>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</si>
  <si>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</si>
  <si>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</si>
  <si>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</si>
  <si>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</si>
  <si>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</si>
  <si>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</si>
  <si>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</si>
  <si>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t>Ayacucho</t>
  </si>
  <si>
    <t xml:space="preserve">   Abancay</t>
  </si>
  <si>
    <t xml:space="preserve">   Andahuaylas</t>
  </si>
  <si>
    <t>Ucayali</t>
  </si>
  <si>
    <t xml:space="preserve">May </t>
  </si>
  <si>
    <t>Lambaeque</t>
  </si>
  <si>
    <t>continúa C.23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</si>
  <si>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</t>
    </r>
  </si>
  <si>
    <t>P Preliminar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</si>
  <si>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</si>
  <si>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Carne ave (Ton.)</t>
  </si>
  <si>
    <t>Carne porcino (Ton.)</t>
  </si>
  <si>
    <t>Carne vacuno (Ton.)</t>
  </si>
  <si>
    <t>Huevo de gallina (Ton.)</t>
  </si>
  <si>
    <t>Leche fresca de vaca (Ton.)</t>
  </si>
  <si>
    <t>Carne caprino (Ton.)</t>
  </si>
  <si>
    <t>Carne alpaca (Ton.)</t>
  </si>
  <si>
    <t>Carne llama (Ton.)</t>
  </si>
  <si>
    <t>Fibra de alpaca (Ton.)</t>
  </si>
  <si>
    <t>Fibra de llama (Ton.)</t>
  </si>
  <si>
    <t>Lana de ovino (Ton.)</t>
  </si>
  <si>
    <t xml:space="preserve">C.22  PERÚ: SACA, PRODUCCIÓN, RENDIMIENTO Y PRECIOS AL PRODUCTOR POR MES SEGÚN PRINCIPALES ESPECIES Y PRODUCTOS PECUARIOS, </t>
  </si>
  <si>
    <t>C.21 a</t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</si>
  <si>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huevos (kg /gallina / año)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</si>
  <si>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leche (kg /vaca / año)</t>
    </r>
  </si>
  <si>
    <t>Elaboración: Ministerio de Desarrollo Agrario y Riego - MIDAGRI</t>
  </si>
  <si>
    <t>Dirección General de Estadística, Seguimiento y Evaluación de Políticas - DEIA</t>
  </si>
  <si>
    <t>Fuente: Gerencias y Direcciones Regionales de Agricultura</t>
  </si>
  <si>
    <t>Carne ovino (Ton.)</t>
  </si>
  <si>
    <t>2025</t>
  </si>
  <si>
    <t>2024</t>
  </si>
  <si>
    <r>
      <t xml:space="preserve">2025 </t>
    </r>
    <r>
      <rPr>
        <b/>
        <vertAlign val="superscript"/>
        <sz val="8"/>
        <color theme="1"/>
        <rFont val="Arial Narrow"/>
        <family val="2"/>
      </rPr>
      <t>p</t>
    </r>
  </si>
  <si>
    <r>
      <t>2025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</si>
  <si>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 xml:space="preserve">2025 </t>
    </r>
    <r>
      <rPr>
        <b/>
        <vertAlign val="superscript"/>
        <sz val="8"/>
        <color theme="1"/>
        <rFont val="Arial Narrow"/>
        <family val="2"/>
      </rPr>
      <t>P</t>
    </r>
  </si>
  <si>
    <r>
      <t>2025</t>
    </r>
    <r>
      <rPr>
        <b/>
        <vertAlign val="superscript"/>
        <sz val="8"/>
        <color theme="1"/>
        <rFont val="Arial Narrow"/>
        <family val="2"/>
      </rPr>
      <t xml:space="preserve"> P</t>
    </r>
  </si>
  <si>
    <t xml:space="preserve">          (Kg/gallina/ mes)</t>
  </si>
  <si>
    <t>Rendimiento (kg/gallina)</t>
  </si>
  <si>
    <t>Saca (unidad)</t>
  </si>
  <si>
    <t>Rendimiento (kg/unidad)</t>
  </si>
  <si>
    <t>Gallinas producción (unidad)</t>
  </si>
  <si>
    <t>Saca (unidades)</t>
  </si>
  <si>
    <t>Elaboración: Ministerio de Desarrollo Agrario y Riego-MIDAGRI</t>
  </si>
  <si>
    <t>Dirección General de Estadística, Seguimiento y Evaluación de Políticas-DEIA</t>
  </si>
  <si>
    <t>Fuente: Centros de Acopio de Aves Vivas de Lima Metropolitana-Callao</t>
  </si>
  <si>
    <t>Fuente: Centros de Acopio de Aves Vivas de Lima Metropolitana-Callao.</t>
  </si>
  <si>
    <r>
      <t>2025</t>
    </r>
    <r>
      <rPr>
        <b/>
        <vertAlign val="superscript"/>
        <sz val="8"/>
        <color theme="1"/>
        <rFont val="Arial Narrow"/>
        <family val="2"/>
      </rPr>
      <t>P</t>
    </r>
  </si>
  <si>
    <t xml:space="preserve">C.40  LIMA METROPOLITANA: BENEFICIO DE GANADO EN CAMALES POR ESPECIE, SEGÚN MES </t>
  </si>
  <si>
    <t xml:space="preserve">           (Unidades)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</si>
  <si>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 2025.</t>
    </r>
  </si>
  <si>
    <r>
      <t xml:space="preserve">Ene-Dic </t>
    </r>
    <r>
      <rPr>
        <b/>
        <vertAlign val="superscript"/>
        <sz val="8"/>
        <color theme="1"/>
        <rFont val="Arial Narrow"/>
        <family val="2"/>
      </rPr>
      <t>1</t>
    </r>
  </si>
  <si>
    <t>Lima provincias</t>
  </si>
  <si>
    <t>Especie / producto</t>
  </si>
  <si>
    <t>Leche de vaca</t>
  </si>
  <si>
    <r>
      <t xml:space="preserve">Precio (S/ / kg) </t>
    </r>
    <r>
      <rPr>
        <vertAlign val="superscript"/>
        <sz val="8"/>
        <rFont val="Arial Narrow"/>
        <family val="2"/>
      </rPr>
      <t>1</t>
    </r>
  </si>
  <si>
    <t>Ene-Nov</t>
  </si>
  <si>
    <t xml:space="preserve">C.47  LIMA METROPOLITANA: VENTA DE POLLOS EN CENTROS DE ACOPIO DE AVES SEGÚN MES, ENERO 2024 - DICIEMBRE 2025 </t>
  </si>
  <si>
    <t>C.48  LIMA METROPOLITANA: VENTA DE GALLINAS EN CENTROS DE ACOPIO DE AVES SEGÚN MES, ENERO 2024 - DICIEMBRE 2025</t>
  </si>
  <si>
    <t xml:space="preserve">C.46  PERÚ: BENEFICIO DE GANADO VACUNO EN CAMALES Y MATADEROS POR MES SEGÚN REGIÓN, ENERO 2024 - DICIEMBRE 2025 </t>
  </si>
  <si>
    <t>C.45 PERÚ: BENEFICIO DE GANADO VACUNO EN CAMALES Y MATADEROS POR MES SEGÚN REGIÓN, ENERO 2024 - DICIEMBRE 2025</t>
  </si>
  <si>
    <t>C.44  PERÚ: BENEFICIO DE GANADO PORCINO EN CAMALES Y MATADEROS POR MES SEGÚN REGIÓN, ENERO 2024 - DICIEMBRE 2025</t>
  </si>
  <si>
    <t xml:space="preserve">C.43  PERÚ: BENEFICIO DE GANADO PORCINO EN CAMALES Y MATADEROS POR MES SEGÚN REGIÓN, ENERO 2024 - DICIEMBRE 2025 </t>
  </si>
  <si>
    <t xml:space="preserve">C.42  PERÚ: BENEFICIO DE GANADO OVINO EN CAMALES Y MATADEROS POR MES SEGÚN REGIÓN, ENERO 2024 - DICIEMBRE 2025 </t>
  </si>
  <si>
    <t xml:space="preserve">C.41  PERÚ: BENEFICIO DE GANADO OVINO EN CAMALES Y MATADEROS POR MES SEGÚN REGIÓN, ENERO 2024 - DICIEMBRE 2025 </t>
  </si>
  <si>
    <t xml:space="preserve">          ENERO 2024 - DICIEMBRE 2025</t>
  </si>
  <si>
    <t xml:space="preserve">C.39  PERÚ: PRODUCCIÓN DE LANA DE OVINO POR MES SEGÚN REGIÓN, ENERO 2024 - DICIEMBRE 2025 </t>
  </si>
  <si>
    <t>C.38  PERÚ: PRODUCCIÓN DE FIBRA DE LLAMA POR MES SEGÚN REGIÓN, ENERO 2024 - DICIEMBRE 2025</t>
  </si>
  <si>
    <t>C.37 PERÚ: PRODUCCIÓN DE FIBRA DE ALPACA POR MES SEGÚN REGIÓN, ENERO 2024 - DICIEMBRE 2025</t>
  </si>
  <si>
    <t xml:space="preserve">C.36  PERÚ: RENDIMIENTO DE PRODUCCIÓN DE LECHE FRESCA DE VACA POR MES SEGÚN REGIÓN, ENERO 2024 - DICIEMBRE 2025 </t>
  </si>
  <si>
    <t>C.35  PERÚ: NÚMERO DE VACAS EN ORDEÑO POR MES SEGÚN REGIÓN, ENERO 2024 - DICIEMBRE 2025</t>
  </si>
  <si>
    <t>C.34  PERÚ: PRODUCCIÓN DE LECHE FRESCA DE VACA POR MES SEGÚN REGIÓN, ENERO 2024 - DICIEMBRE 2025</t>
  </si>
  <si>
    <t xml:space="preserve">C.33  PERÚ: RENDIMIENTO PROMEDIO DE PRODUCCIÓN DE HUEVOS POR MES SEGÚN REGIÓN, ENERO 2024 - DICIEMBRE 2025 </t>
  </si>
  <si>
    <t>C.32 PERÚ: NÚMERO DE GALLINAS EN PRODUCCIÓN POR MES SEGÚN REGIÓN, ENERO 2024 - DICIEMBRE 2025</t>
  </si>
  <si>
    <t>C.31  PERÚ: PRODUCCIÓN DE HUEVO DE GALLINA POR MES SEGÚN REGIÓN, ENERO 2024 - DICIEMBRE 2025</t>
  </si>
  <si>
    <t xml:space="preserve">C.30  PERÚ: PRODUCCIÓN DE CARNE LLAMA POR MES SEGÚN REGIÓN, ENERO 2024 - DICIEMBRE 2025 </t>
  </si>
  <si>
    <t>C.29 PERÚ: PRODUCCIÓN DE CARNE ALPACA POR MES SEGÚN REGIÓN ENERO 2024 - DICIEMBRE 2025</t>
  </si>
  <si>
    <t>C.28 PERÚ: PRODUCCIÓN DE CARNE CAPRINO POR MES SEGÚN RGIÓN, ENERO 2024 - DICIEMBRE 2025</t>
  </si>
  <si>
    <t>C.27  PERÚ: PRODUCCIÓN DE CARNE VACUNO POR MES SEGÚN REGIÓN, ENERO 2024 - DICIEMBRE 2025</t>
  </si>
  <si>
    <t xml:space="preserve">C.26  PERÚ: PRODUCCIÓN DE CARNE PORCINO POR MES SEGÚN REGIÓN, ENERO 2024 - DICIEMBRE 2025 </t>
  </si>
  <si>
    <t>C.25  PERÚ: PRODUCCIÓN DE CARNE OVINO POR MES SEGÚN REGIÓN, ENERO 2024 - DICIEMBRE 2025</t>
  </si>
  <si>
    <t>C.24  PERÚ: PRODUCCIÓN DE CARNE AVE POR MES SEGÚN REGIÓN, ENERO 2024 - DICIEMBRE 2025</t>
  </si>
  <si>
    <t>C.23  PERÚ: PRODUCCIÓN  DE PRINCIPALES PRODUCTOS PECUARIOS POR ESPECIE Y PRODUCTO SEGÚN MES, ENERO 2024 - DICIEMBRE 2025</t>
  </si>
  <si>
    <t xml:space="preserve">Perú: Valor de la producción pecuaria (VBP) mensual, según principales especies y productos, Diciembre 2024 - 2025 </t>
  </si>
  <si>
    <t>Perú: Saca, producción, rendimiento y precios al productor pecuario por mes según especies, Enero 2024 - Diciembre 2025</t>
  </si>
  <si>
    <t>Perú: Producción de principales productos pecuarios por especie según mes, Enero 2024 - Diciembre 2025 (Tonelada)</t>
  </si>
  <si>
    <t>Perú: Producción de carne ave por mes según región, Enero 2024 - Diciembre 2025  (Tonelada)</t>
  </si>
  <si>
    <t>Perú: Producción de carne ovino por mes según región, Enero 2024 - Diciembre 2025  (Tonelada)</t>
  </si>
  <si>
    <t>Perú: Producción de carne porcino por mes según región, Enero 2024 - Diciembre 2025  (Tonelada)</t>
  </si>
  <si>
    <t>Perú: Producción de carne vacuno por mes según región, Enero 2024 - Diciembre 2025  (Tonelada)</t>
  </si>
  <si>
    <t>Perú: Producción de carne caprino por mes según región, Enero 2024 - Diciembre 2025  (Tonelada)</t>
  </si>
  <si>
    <t>Perú: Producción de carne alpaca por mes según región, Enero 2024 - Diciembre 2025  (Tonelada)</t>
  </si>
  <si>
    <t>Perú: Producción de carne llama por mes según región, Enero 2024 - Diciembre 2025  (Tonelada)</t>
  </si>
  <si>
    <t>Perú: Producción de huevo de gallina por mes según región, Enero 2024 - Diciembre 2025  (Tonelada)</t>
  </si>
  <si>
    <t>Perú: Número de gallinas en producción por mes según región, Enero 2024 - Diciembre 2025 ( Unidades )</t>
  </si>
  <si>
    <t>Perú: Rendimiento de producción de huevos de gallina por mes según región, Enero 2024 - Diciembre 2025 (Kg/gallina/mes)</t>
  </si>
  <si>
    <t>Perú: Producción de leche fresca de vaca por mes según región, Enero 2024 - Diciembre 2025 (Tonelada)</t>
  </si>
  <si>
    <t>Perú: Número de vacas en ordeño por mes según región, Enero 2024 - Diciembre 2025 (Unidades)</t>
  </si>
  <si>
    <t>Perú: Rendimiento promedio producción de leche de vaca por mes según región, Enero 2024 - Diciembre 2025 (Kg / vaca/mes)</t>
  </si>
  <si>
    <t>Perú: Producción de fibra de alpaca por mes según región, Enero 2024 - Diciembre 2025  (Tonelada)</t>
  </si>
  <si>
    <t>Perú: Producción de fibra de llama por mes según región, Enero 2024 - Diciembre 2025  (Tonelada)</t>
  </si>
  <si>
    <t>Perú: Producción de lana de ovino por mes según región, Enero 2024 - Diciembre 2025  (Tonelada)</t>
  </si>
  <si>
    <t>Lima Metropolitana: Beneficio de ganado en camales por especie según mes, Enero 2024 - Diciembre 2025 ( Unid. y Tonelada)</t>
  </si>
  <si>
    <t>Perú: Beneficio de ganado ovino en camales y mataderos por mes según región, Enero 2024 - Diciembre 2025 (unidades)</t>
  </si>
  <si>
    <t>Perú: Beneficio de ganado ovino en camales y mataderos por mes según región, Enero 2024 - Diciembre 2025 (Tonelada)</t>
  </si>
  <si>
    <t>Perú: Beneficio de ganado porcino en camales y mataderos por mes según región, Enero 2024 - Diciembre 2025 (Unidades)</t>
  </si>
  <si>
    <t>Perú: Beneficio de ganado porcino en camales y mataderos por mes según región, Enero 2024 - Diciembre 2025 (Tonelada)</t>
  </si>
  <si>
    <t>Perú: Beneficio de ganado vacuno en camales y mataderos por mes según región, Enero 2024 - Diciembre 2025 (Unidades)</t>
  </si>
  <si>
    <t>Lima Metropolitana: Venta de pollos en centros de acopio aves según mes, Enero 2024 - Diciembre 2025 ( Unid. y Tonelada)</t>
  </si>
  <si>
    <t>Perú: Volumen de la producción pecuaria, según principales especies y productos, Enero - Diciembre 2024 -2025.</t>
  </si>
  <si>
    <t>Producción carne (ton)</t>
  </si>
  <si>
    <t>Producción huevo (ton)</t>
  </si>
  <si>
    <t>Producción leche (ton)</t>
  </si>
  <si>
    <t xml:space="preserve">C.21  VALOR Y VOLUMEN DE LA PRODUCCIÓN PECUARIA (VBP) MENSUAL, </t>
  </si>
  <si>
    <t xml:space="preserve">          SEGÚN PRINCIPALES ESPECIES Y PRODUCTOS </t>
  </si>
  <si>
    <t>Millones de soles a precios 2007</t>
  </si>
  <si>
    <r>
      <t xml:space="preserve"> (Miles de t) </t>
    </r>
    <r>
      <rPr>
        <b/>
        <vertAlign val="superscript"/>
        <sz val="8"/>
        <color theme="1"/>
        <rFont val="Arial Narrow"/>
        <family val="2"/>
      </rPr>
      <t>1</t>
    </r>
  </si>
  <si>
    <t>1 Peso de animal vivo.</t>
  </si>
  <si>
    <t>C.21 a.  VALOR Y VOLUMEN DE LA PRODUCCIÓN PECUARIA (VBP) ACUMULADA,</t>
  </si>
  <si>
    <t xml:space="preserve">              SEGÚN PRINCIPALES ESPECIES Y PRODUCTOS.</t>
  </si>
  <si>
    <t xml:space="preserve">         DICIEMBRE  2024 - 2025 </t>
  </si>
  <si>
    <t xml:space="preserve">              ENERO - DICIEMBRE 2024 - 2025</t>
  </si>
  <si>
    <t>Perú: Beneficio de ganado vacuno en camales y mataderos por mes según región, Enero 2024 - Diciembre 2025 (Tonelada)</t>
  </si>
  <si>
    <t>Lima Metropolitana: Venta de gallinas en centros de acopio de aves según mes, Enero 2024 - Diciembre 2025 (Unidades)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</si>
</sst>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43" formatCode="_-* #,##0.00_-;\-* #,##0.00_-;_-* &quot;-&quot;??_-;_-@_-"/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##\ ###\ ##0"/>
    <numFmt numFmtId="172" formatCode="#\ ###\ ##0____"/>
    <numFmt numFmtId="173" formatCode="#,##0______"/>
    <numFmt numFmtId="174" formatCode="#,##0.0;\-#,##0.0"/>
    <numFmt numFmtId="175" formatCode="#,##0.00________"/>
    <numFmt numFmtId="176" formatCode="#,##0_ ;\-#,##0\ "/>
    <numFmt numFmtId="177" formatCode="0_ ;\-0\ "/>
    <numFmt numFmtId="178" formatCode="#,##0.0__"/>
    <numFmt numFmtId="179" formatCode="#,##0__"/>
    <numFmt numFmtId="180" formatCode="#,##0.00__"/>
    <numFmt numFmtId="181" formatCode="0______"/>
    <numFmt numFmtId="182" formatCode="\ ##\ ###\ ###\ ###"/>
    <numFmt numFmtId="183" formatCode="#,##0.000__"/>
    <numFmt numFmtId="184" formatCode="_-* #,##0.00\ _P_t_s_-;\-* #,##0.00\ _P_t_s_-;_-* &quot;-&quot;??\ _P_t_s_-;_-@_-"/>
    <numFmt numFmtId="185" formatCode="#,##0.0_);\(#,##0.0\)"/>
    <numFmt numFmtId="186" formatCode="0.000_)"/>
    <numFmt numFmtId="187" formatCode="_ * #,##0.0_ ;_ * \-#,##0.0_ ;_ * &quot;-&quot;_ ;_ @_ "/>
    <numFmt numFmtId="188" formatCode="#,##0.000______"/>
    <numFmt numFmtId="189" formatCode="#,##0.0__________"/>
    <numFmt numFmtId="190" formatCode="#,##0____"/>
    <numFmt numFmtId="191" formatCode="#,##0.0____"/>
    <numFmt numFmtId="192" formatCode="#,##0.000________"/>
    <numFmt numFmtId="193" formatCode="0.0"/>
    <numFmt numFmtId="194" formatCode="##.\ ###\ ##0"/>
    <numFmt numFmtId="195" formatCode="#,##0.0000"/>
    <numFmt numFmtId="196" formatCode="#,##0.00000000000000000"/>
  </numFmts>
  <fonts count="73" x14ac:knownFonts="1">
    <font>
      <sz val="12"/>
      <name val="Helvetica"/>
    </font>
    <font>
      <sz val="10"/>
      <name val="Arial"/>
      <family val="2"/>
    </font>
    <font>
      <sz val="12"/>
      <name val="Helvetica"/>
      <family val="2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  <family val="2"/>
    </font>
    <font>
      <sz val="8"/>
      <name val="Verdana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vertAlign val="superscript"/>
      <sz val="6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6"/>
      <color theme="1"/>
      <name val="Arial Narrow"/>
      <family val="2"/>
    </font>
    <font>
      <b/>
      <i/>
      <sz val="6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9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7"/>
      <name val="Arial Narrow"/>
      <family val="2"/>
    </font>
    <font>
      <sz val="8"/>
      <name val="Arial Narrow"/>
      <family val="2"/>
    </font>
    <font>
      <sz val="10"/>
      <name val="Courier"/>
      <family val="1"/>
    </font>
    <font>
      <sz val="9"/>
      <name val="Courier"/>
      <family val="3"/>
    </font>
    <font>
      <sz val="8"/>
      <name val="Calibri"/>
      <family val="2"/>
    </font>
    <font>
      <b/>
      <sz val="8"/>
      <name val="Calibri"/>
      <family val="2"/>
    </font>
    <font>
      <b/>
      <i/>
      <sz val="8"/>
      <color indexed="8"/>
      <name val="Arial Narrow"/>
      <family val="2"/>
    </font>
    <font>
      <sz val="8"/>
      <name val="Helvetica"/>
      <family val="2"/>
    </font>
    <font>
      <sz val="12"/>
      <name val="Helvetica"/>
      <family val="2"/>
    </font>
    <font>
      <b/>
      <sz val="8"/>
      <color rgb="FFFF0000"/>
      <name val="Arial Narrow"/>
      <family val="2"/>
    </font>
    <font>
      <b/>
      <sz val="10"/>
      <color rgb="FFFF0000"/>
      <name val="Arial Narrow"/>
      <family val="2"/>
    </font>
    <font>
      <sz val="8"/>
      <color rgb="FFFF0000"/>
      <name val="Calibri"/>
      <family val="2"/>
    </font>
    <font>
      <sz val="6"/>
      <color indexed="8"/>
      <name val="Arial Narrow"/>
      <family val="2"/>
    </font>
    <font>
      <sz val="12"/>
      <color rgb="FFFF0000"/>
      <name val="Arial Narrow"/>
      <family val="2"/>
    </font>
    <font>
      <vertAlign val="superscript"/>
      <sz val="6"/>
      <color indexed="8"/>
      <name val="Arial Narrow"/>
      <family val="2"/>
    </font>
    <font>
      <vertAlign val="superscript"/>
      <sz val="8"/>
      <name val="Arial Narrow"/>
      <family val="2"/>
    </font>
    <font>
      <b/>
      <sz val="8"/>
      <color indexed="8"/>
      <name val="Arial Narrow"/>
      <family val="2"/>
    </font>
    <font>
      <b/>
      <sz val="8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rgb="FFFEF4C2"/>
        <bgColor indexed="64"/>
      </patternFill>
    </fill>
    <fill>
      <patternFill patternType="solid">
        <fgColor rgb="FFF0EEDB"/>
        <bgColor indexed="64"/>
      </patternFill>
    </fill>
    <fill>
      <patternFill patternType="solid">
        <fgColor rgb="FFFFF0C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5">
    <xf numFmtId="37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16" applyNumberFormat="0" applyAlignment="0" applyProtection="0"/>
    <xf numFmtId="0" fontId="16" fillId="14" borderId="17" applyNumberFormat="0" applyAlignment="0" applyProtection="0"/>
    <xf numFmtId="0" fontId="17" fillId="0" borderId="18" applyNumberFormat="0" applyFill="0" applyAlignment="0" applyProtection="0"/>
    <xf numFmtId="166" fontId="4" fillId="0" borderId="0"/>
    <xf numFmtId="166" fontId="5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20" fillId="7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2" fillId="18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19" borderId="20" applyNumberFormat="0" applyFont="0" applyAlignment="0" applyProtection="0"/>
    <xf numFmtId="166" fontId="6" fillId="0" borderId="0"/>
    <xf numFmtId="166" fontId="7" fillId="20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7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166" fontId="29" fillId="0" borderId="0"/>
    <xf numFmtId="166" fontId="30" fillId="0" borderId="0"/>
    <xf numFmtId="166" fontId="29" fillId="0" borderId="0"/>
    <xf numFmtId="166" fontId="31" fillId="0" borderId="0"/>
    <xf numFmtId="166" fontId="32" fillId="20" borderId="0"/>
    <xf numFmtId="166" fontId="32" fillId="0" borderId="0"/>
    <xf numFmtId="166" fontId="29" fillId="0" borderId="0"/>
    <xf numFmtId="0" fontId="1" fillId="0" borderId="0"/>
    <xf numFmtId="0" fontId="57" fillId="0" borderId="0"/>
    <xf numFmtId="184" fontId="1" fillId="0" borderId="0" applyFont="0" applyFill="0" applyBorder="0" applyAlignment="0" applyProtection="0"/>
    <xf numFmtId="185" fontId="58" fillId="0" borderId="0"/>
    <xf numFmtId="0" fontId="29" fillId="0" borderId="0"/>
    <xf numFmtId="43" fontId="63" fillId="0" borderId="0" applyFont="0" applyFill="0" applyBorder="0" applyAlignment="0" applyProtection="0"/>
  </cellStyleXfs>
  <cellXfs count="379">
    <xf numFmtId="37" fontId="0" fillId="0" borderId="0" xfId="0"/>
    <xf numFmtId="37" fontId="33" fillId="0" borderId="0" xfId="0" applyFont="1" applyAlignment="1">
      <alignment vertical="center"/>
    </xf>
    <xf numFmtId="37" fontId="34" fillId="0" borderId="0" xfId="0" applyFont="1" applyAlignment="1">
      <alignment vertical="center"/>
    </xf>
    <xf numFmtId="37" fontId="35" fillId="0" borderId="0" xfId="0" applyFont="1" applyAlignment="1">
      <alignment horizontal="left" vertical="center"/>
    </xf>
    <xf numFmtId="166" fontId="37" fillId="0" borderId="0" xfId="0" quotePrefix="1" applyNumberFormat="1" applyFont="1" applyAlignment="1">
      <alignment horizontal="left" vertical="center"/>
    </xf>
    <xf numFmtId="166" fontId="37" fillId="0" borderId="0" xfId="47" applyFont="1" applyAlignment="1">
      <alignment vertical="center"/>
    </xf>
    <xf numFmtId="166" fontId="33" fillId="0" borderId="0" xfId="47" applyFont="1"/>
    <xf numFmtId="166" fontId="39" fillId="0" borderId="0" xfId="47" applyFont="1" applyAlignment="1">
      <alignment vertical="center"/>
    </xf>
    <xf numFmtId="166" fontId="40" fillId="0" borderId="0" xfId="47" applyFont="1" applyAlignment="1">
      <alignment vertical="center"/>
    </xf>
    <xf numFmtId="166" fontId="34" fillId="0" borderId="0" xfId="47" applyFont="1" applyAlignment="1">
      <alignment horizontal="center" vertical="center"/>
    </xf>
    <xf numFmtId="178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vertical="center"/>
    </xf>
    <xf numFmtId="175" fontId="34" fillId="0" borderId="0" xfId="47" applyNumberFormat="1" applyFont="1" applyAlignment="1">
      <alignment vertical="center"/>
    </xf>
    <xf numFmtId="183" fontId="34" fillId="0" borderId="0" xfId="47" applyNumberFormat="1" applyFont="1" applyAlignment="1">
      <alignment vertical="center"/>
    </xf>
    <xf numFmtId="166" fontId="34" fillId="0" borderId="4" xfId="47" applyFont="1" applyBorder="1" applyAlignment="1">
      <alignment horizontal="center" vertical="center"/>
    </xf>
    <xf numFmtId="178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vertical="center"/>
    </xf>
    <xf numFmtId="175" fontId="34" fillId="0" borderId="4" xfId="47" applyNumberFormat="1" applyFont="1" applyBorder="1" applyAlignment="1">
      <alignment vertical="center"/>
    </xf>
    <xf numFmtId="183" fontId="34" fillId="0" borderId="4" xfId="47" applyNumberFormat="1" applyFont="1" applyBorder="1" applyAlignment="1">
      <alignment vertical="center"/>
    </xf>
    <xf numFmtId="167" fontId="39" fillId="0" borderId="0" xfId="47" applyNumberFormat="1" applyFont="1" applyAlignment="1">
      <alignment vertical="center"/>
    </xf>
    <xf numFmtId="166" fontId="42" fillId="0" borderId="0" xfId="47" applyFont="1" applyAlignment="1">
      <alignment vertical="center"/>
    </xf>
    <xf numFmtId="178" fontId="42" fillId="0" borderId="0" xfId="47" applyNumberFormat="1" applyFont="1" applyAlignment="1">
      <alignment vertical="center"/>
    </xf>
    <xf numFmtId="3" fontId="42" fillId="0" borderId="0" xfId="47" applyNumberFormat="1" applyFont="1" applyAlignment="1">
      <alignment vertical="center"/>
    </xf>
    <xf numFmtId="168" fontId="42" fillId="0" borderId="0" xfId="47" applyNumberFormat="1" applyFont="1" applyAlignment="1">
      <alignment vertical="center"/>
    </xf>
    <xf numFmtId="167" fontId="42" fillId="0" borderId="0" xfId="47" applyNumberFormat="1" applyFont="1" applyAlignment="1">
      <alignment vertical="center"/>
    </xf>
    <xf numFmtId="166" fontId="39" fillId="0" borderId="0" xfId="47" quotePrefix="1" applyFont="1" applyAlignment="1">
      <alignment horizontal="left" vertical="center"/>
    </xf>
    <xf numFmtId="169" fontId="42" fillId="0" borderId="0" xfId="47" applyNumberFormat="1" applyFont="1" applyAlignment="1">
      <alignment vertical="center"/>
    </xf>
    <xf numFmtId="166" fontId="33" fillId="0" borderId="0" xfId="47" applyFont="1" applyAlignment="1">
      <alignment vertical="top"/>
    </xf>
    <xf numFmtId="166" fontId="41" fillId="0" borderId="0" xfId="47" applyFont="1" applyAlignment="1">
      <alignment vertical="center"/>
    </xf>
    <xf numFmtId="37" fontId="33" fillId="0" borderId="0" xfId="0" applyFont="1"/>
    <xf numFmtId="37" fontId="40" fillId="0" borderId="0" xfId="0" applyFont="1" applyAlignment="1">
      <alignment vertical="center"/>
    </xf>
    <xf numFmtId="37" fontId="39" fillId="0" borderId="0" xfId="0" applyFont="1" applyAlignment="1">
      <alignment vertical="center"/>
    </xf>
    <xf numFmtId="37" fontId="33" fillId="0" borderId="0" xfId="0" applyFont="1" applyAlignment="1">
      <alignment vertical="top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171" fontId="35" fillId="0" borderId="0" xfId="0" applyNumberFormat="1" applyFont="1" applyAlignment="1">
      <alignment vertical="center"/>
    </xf>
    <xf numFmtId="0" fontId="34" fillId="2" borderId="0" xfId="0" applyNumberFormat="1" applyFont="1" applyFill="1" applyAlignment="1">
      <alignment horizontal="left" vertical="center"/>
    </xf>
    <xf numFmtId="0" fontId="34" fillId="2" borderId="0" xfId="0" applyNumberFormat="1" applyFont="1" applyFill="1" applyAlignment="1">
      <alignment horizontal="center" vertical="center"/>
    </xf>
    <xf numFmtId="171" fontId="34" fillId="2" borderId="0" xfId="0" applyNumberFormat="1" applyFont="1" applyFill="1" applyAlignment="1">
      <alignment vertical="center"/>
    </xf>
    <xf numFmtId="37" fontId="34" fillId="2" borderId="0" xfId="0" applyFont="1" applyFill="1" applyAlignment="1">
      <alignment vertical="center"/>
    </xf>
    <xf numFmtId="0" fontId="34" fillId="0" borderId="0" xfId="0" applyNumberFormat="1" applyFont="1" applyAlignment="1">
      <alignment horizontal="left" vertical="center"/>
    </xf>
    <xf numFmtId="0" fontId="41" fillId="2" borderId="4" xfId="0" applyNumberFormat="1" applyFont="1" applyFill="1" applyBorder="1" applyAlignment="1">
      <alignment horizontal="left" vertical="center"/>
    </xf>
    <xf numFmtId="0" fontId="34" fillId="2" borderId="4" xfId="0" applyNumberFormat="1" applyFont="1" applyFill="1" applyBorder="1" applyAlignment="1">
      <alignment horizontal="center" vertical="center"/>
    </xf>
    <xf numFmtId="171" fontId="34" fillId="2" borderId="4" xfId="0" applyNumberFormat="1" applyFont="1" applyFill="1" applyBorder="1" applyAlignment="1">
      <alignment vertical="center"/>
    </xf>
    <xf numFmtId="0" fontId="41" fillId="2" borderId="0" xfId="50" applyNumberFormat="1" applyFont="1" applyFill="1" applyAlignment="1">
      <alignment horizontal="center" vertical="center"/>
    </xf>
    <xf numFmtId="3" fontId="41" fillId="2" borderId="0" xfId="50" applyNumberFormat="1" applyFont="1" applyFill="1" applyAlignment="1">
      <alignment vertical="center"/>
    </xf>
    <xf numFmtId="3" fontId="39" fillId="2" borderId="0" xfId="50" applyNumberFormat="1" applyFont="1" applyFill="1" applyAlignment="1">
      <alignment vertical="center"/>
    </xf>
    <xf numFmtId="3" fontId="39" fillId="2" borderId="0" xfId="50" applyNumberFormat="1" applyFont="1" applyFill="1"/>
    <xf numFmtId="37" fontId="39" fillId="2" borderId="0" xfId="50" applyFont="1" applyFill="1"/>
    <xf numFmtId="37" fontId="39" fillId="2" borderId="0" xfId="50" applyFont="1" applyFill="1" applyAlignment="1">
      <alignment vertical="center"/>
    </xf>
    <xf numFmtId="171" fontId="34" fillId="2" borderId="0" xfId="0" applyNumberFormat="1" applyFont="1" applyFill="1"/>
    <xf numFmtId="171" fontId="34" fillId="2" borderId="4" xfId="0" applyNumberFormat="1" applyFont="1" applyFill="1" applyBorder="1"/>
    <xf numFmtId="37" fontId="34" fillId="0" borderId="4" xfId="0" applyFont="1" applyBorder="1" applyAlignment="1">
      <alignment vertical="center"/>
    </xf>
    <xf numFmtId="0" fontId="40" fillId="2" borderId="0" xfId="0" applyNumberFormat="1" applyFont="1" applyFill="1" applyAlignment="1">
      <alignment horizontal="center" vertical="center"/>
    </xf>
    <xf numFmtId="0" fontId="34" fillId="2" borderId="4" xfId="0" applyNumberFormat="1" applyFont="1" applyFill="1" applyBorder="1" applyAlignment="1">
      <alignment horizontal="left" vertical="center"/>
    </xf>
    <xf numFmtId="37" fontId="41" fillId="2" borderId="0" xfId="50" applyFont="1" applyFill="1" applyAlignment="1">
      <alignment vertical="center"/>
    </xf>
    <xf numFmtId="173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horizontal="right" vertical="center"/>
    </xf>
    <xf numFmtId="174" fontId="34" fillId="0" borderId="0" xfId="0" applyNumberFormat="1" applyFont="1" applyAlignment="1">
      <alignment horizontal="center" vertical="center"/>
    </xf>
    <xf numFmtId="169" fontId="39" fillId="0" borderId="0" xfId="47" applyNumberFormat="1" applyFont="1" applyAlignment="1">
      <alignment vertical="center"/>
    </xf>
    <xf numFmtId="182" fontId="43" fillId="0" borderId="0" xfId="0" applyNumberFormat="1" applyFont="1" applyAlignment="1">
      <alignment vertical="center"/>
    </xf>
    <xf numFmtId="173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horizontal="right" vertical="center"/>
    </xf>
    <xf numFmtId="169" fontId="41" fillId="0" borderId="8" xfId="0" applyNumberFormat="1" applyFont="1" applyBorder="1" applyAlignment="1">
      <alignment horizontal="right" vertical="center"/>
    </xf>
    <xf numFmtId="169" fontId="39" fillId="0" borderId="0" xfId="0" applyNumberFormat="1" applyFont="1" applyAlignment="1">
      <alignment horizontal="right" vertical="center"/>
    </xf>
    <xf numFmtId="166" fontId="34" fillId="0" borderId="0" xfId="47" applyFont="1" applyAlignment="1">
      <alignment vertical="center"/>
    </xf>
    <xf numFmtId="181" fontId="34" fillId="0" borderId="0" xfId="47" applyNumberFormat="1" applyFont="1" applyAlignment="1">
      <alignment vertical="center"/>
    </xf>
    <xf numFmtId="37" fontId="44" fillId="0" borderId="0" xfId="0" applyFont="1" applyAlignment="1">
      <alignment vertical="center"/>
    </xf>
    <xf numFmtId="37" fontId="40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left" vertical="center" wrapText="1"/>
    </xf>
    <xf numFmtId="49" fontId="34" fillId="0" borderId="0" xfId="0" applyNumberFormat="1" applyFont="1" applyAlignment="1">
      <alignment horizontal="center" vertical="center" wrapText="1"/>
    </xf>
    <xf numFmtId="172" fontId="34" fillId="0" borderId="0" xfId="0" quotePrefix="1" applyNumberFormat="1" applyFont="1" applyAlignment="1">
      <alignment horizontal="right" vertical="center"/>
    </xf>
    <xf numFmtId="172" fontId="34" fillId="0" borderId="0" xfId="0" quotePrefix="1" applyNumberFormat="1" applyFont="1" applyAlignment="1">
      <alignment vertical="center"/>
    </xf>
    <xf numFmtId="37" fontId="34" fillId="0" borderId="0" xfId="0" quotePrefix="1" applyFont="1" applyAlignment="1">
      <alignment horizontal="left" vertical="center" wrapText="1"/>
    </xf>
    <xf numFmtId="37" fontId="34" fillId="0" borderId="0" xfId="0" applyFont="1" applyAlignment="1">
      <alignment horizontal="left" vertical="center" wrapText="1"/>
    </xf>
    <xf numFmtId="172" fontId="34" fillId="0" borderId="0" xfId="0" quotePrefix="1" applyNumberFormat="1" applyFont="1" applyAlignment="1">
      <alignment vertical="top"/>
    </xf>
    <xf numFmtId="166" fontId="34" fillId="0" borderId="0" xfId="0" quotePrefix="1" applyNumberFormat="1" applyFont="1" applyAlignment="1">
      <alignment horizontal="left" vertical="center" wrapText="1"/>
    </xf>
    <xf numFmtId="166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3" fontId="45" fillId="0" borderId="8" xfId="47" applyNumberFormat="1" applyFont="1" applyBorder="1"/>
    <xf numFmtId="3" fontId="40" fillId="0" borderId="8" xfId="47" applyNumberFormat="1" applyFont="1" applyBorder="1"/>
    <xf numFmtId="167" fontId="40" fillId="0" borderId="8" xfId="47" applyNumberFormat="1" applyFont="1" applyBorder="1"/>
    <xf numFmtId="169" fontId="40" fillId="0" borderId="8" xfId="47" applyNumberFormat="1" applyFont="1" applyBorder="1"/>
    <xf numFmtId="3" fontId="40" fillId="0" borderId="0" xfId="47" applyNumberFormat="1" applyFont="1"/>
    <xf numFmtId="3" fontId="40" fillId="0" borderId="0" xfId="47" applyNumberFormat="1" applyFont="1" applyAlignment="1">
      <alignment vertical="center"/>
    </xf>
    <xf numFmtId="3" fontId="45" fillId="0" borderId="0" xfId="47" applyNumberFormat="1" applyFont="1"/>
    <xf numFmtId="167" fontId="40" fillId="0" borderId="0" xfId="47" applyNumberFormat="1" applyFont="1"/>
    <xf numFmtId="169" fontId="40" fillId="0" borderId="0" xfId="47" applyNumberFormat="1" applyFont="1"/>
    <xf numFmtId="166" fontId="46" fillId="0" borderId="0" xfId="47" applyFont="1"/>
    <xf numFmtId="166" fontId="47" fillId="0" borderId="0" xfId="47" applyFont="1"/>
    <xf numFmtId="166" fontId="47" fillId="0" borderId="0" xfId="47" applyFont="1" applyAlignment="1">
      <alignment vertical="center"/>
    </xf>
    <xf numFmtId="166" fontId="39" fillId="0" borderId="0" xfId="47" applyFont="1"/>
    <xf numFmtId="37" fontId="39" fillId="0" borderId="0" xfId="0" applyFont="1"/>
    <xf numFmtId="172" fontId="34" fillId="0" borderId="0" xfId="0" quotePrefix="1" applyNumberFormat="1" applyFont="1" applyAlignment="1">
      <alignment horizontal="right" vertical="center" wrapText="1"/>
    </xf>
    <xf numFmtId="37" fontId="43" fillId="0" borderId="0" xfId="0" applyFont="1" applyAlignment="1">
      <alignment vertical="center"/>
    </xf>
    <xf numFmtId="37" fontId="48" fillId="0" borderId="0" xfId="0" applyFont="1" applyAlignment="1">
      <alignment vertical="center"/>
    </xf>
    <xf numFmtId="37" fontId="48" fillId="0" borderId="0" xfId="0" applyFont="1" applyAlignment="1">
      <alignment horizontal="center" vertical="center"/>
    </xf>
    <xf numFmtId="172" fontId="34" fillId="0" borderId="4" xfId="0" quotePrefix="1" applyNumberFormat="1" applyFont="1" applyBorder="1" applyAlignment="1">
      <alignment horizontal="right" vertical="center"/>
    </xf>
    <xf numFmtId="3" fontId="48" fillId="0" borderId="8" xfId="47" applyNumberFormat="1" applyFont="1" applyBorder="1"/>
    <xf numFmtId="167" fontId="48" fillId="0" borderId="8" xfId="47" applyNumberFormat="1" applyFont="1" applyBorder="1"/>
    <xf numFmtId="169" fontId="48" fillId="0" borderId="8" xfId="47" applyNumberFormat="1" applyFont="1" applyBorder="1"/>
    <xf numFmtId="3" fontId="48" fillId="0" borderId="0" xfId="47" applyNumberFormat="1" applyFont="1"/>
    <xf numFmtId="166" fontId="49" fillId="0" borderId="0" xfId="47" applyFont="1"/>
    <xf numFmtId="166" fontId="43" fillId="0" borderId="0" xfId="47" applyFont="1"/>
    <xf numFmtId="37" fontId="43" fillId="0" borderId="0" xfId="0" applyFont="1"/>
    <xf numFmtId="170" fontId="34" fillId="0" borderId="0" xfId="0" applyNumberFormat="1" applyFont="1" applyAlignment="1">
      <alignment vertical="center"/>
    </xf>
    <xf numFmtId="170" fontId="34" fillId="0" borderId="4" xfId="0" applyNumberFormat="1" applyFont="1" applyBorder="1" applyAlignment="1">
      <alignment vertical="center"/>
    </xf>
    <xf numFmtId="3" fontId="34" fillId="0" borderId="0" xfId="0" applyNumberFormat="1" applyFont="1" applyAlignment="1">
      <alignment vertical="center"/>
    </xf>
    <xf numFmtId="170" fontId="34" fillId="0" borderId="0" xfId="0" quotePrefix="1" applyNumberFormat="1" applyFont="1" applyAlignment="1">
      <alignment horizontal="right" vertical="center"/>
    </xf>
    <xf numFmtId="177" fontId="33" fillId="0" borderId="0" xfId="0" applyNumberFormat="1" applyFont="1" applyAlignment="1">
      <alignment vertical="center"/>
    </xf>
    <xf numFmtId="3" fontId="34" fillId="0" borderId="0" xfId="0" applyNumberFormat="1" applyFont="1"/>
    <xf numFmtId="37" fontId="33" fillId="0" borderId="0" xfId="0" applyFont="1" applyAlignment="1">
      <alignment horizontal="center" vertical="center"/>
    </xf>
    <xf numFmtId="3" fontId="33" fillId="0" borderId="8" xfId="47" applyNumberFormat="1" applyFont="1" applyBorder="1"/>
    <xf numFmtId="167" fontId="33" fillId="0" borderId="8" xfId="47" applyNumberFormat="1" applyFont="1" applyBorder="1"/>
    <xf numFmtId="169" fontId="33" fillId="0" borderId="8" xfId="47" applyNumberFormat="1" applyFont="1" applyBorder="1"/>
    <xf numFmtId="3" fontId="33" fillId="0" borderId="0" xfId="47" applyNumberFormat="1" applyFont="1"/>
    <xf numFmtId="166" fontId="50" fillId="0" borderId="0" xfId="47" applyFont="1"/>
    <xf numFmtId="166" fontId="44" fillId="0" borderId="0" xfId="47" applyFont="1"/>
    <xf numFmtId="37" fontId="44" fillId="0" borderId="0" xfId="0" applyFont="1"/>
    <xf numFmtId="176" fontId="44" fillId="0" borderId="0" xfId="0" applyNumberFormat="1" applyFont="1" applyAlignment="1">
      <alignment vertical="center"/>
    </xf>
    <xf numFmtId="37" fontId="35" fillId="0" borderId="0" xfId="0" applyFont="1" applyAlignment="1">
      <alignment vertical="center"/>
    </xf>
    <xf numFmtId="166" fontId="51" fillId="0" borderId="0" xfId="47" applyFont="1"/>
    <xf numFmtId="166" fontId="51" fillId="0" borderId="0" xfId="47" applyFont="1" applyAlignment="1">
      <alignment vertical="center"/>
    </xf>
    <xf numFmtId="166" fontId="52" fillId="0" borderId="0" xfId="47" applyFont="1" applyAlignment="1">
      <alignment vertical="center"/>
    </xf>
    <xf numFmtId="166" fontId="35" fillId="0" borderId="0" xfId="47" applyFont="1" applyAlignment="1">
      <alignment horizontal="center" vertical="center"/>
    </xf>
    <xf numFmtId="3" fontId="34" fillId="0" borderId="0" xfId="47" applyNumberFormat="1" applyFont="1" applyAlignment="1">
      <alignment vertical="center"/>
    </xf>
    <xf numFmtId="3" fontId="34" fillId="0" borderId="4" xfId="47" applyNumberFormat="1" applyFont="1" applyBorder="1" applyAlignment="1">
      <alignment vertical="center"/>
    </xf>
    <xf numFmtId="167" fontId="51" fillId="0" borderId="0" xfId="47" applyNumberFormat="1" applyFont="1" applyAlignment="1">
      <alignment vertical="center"/>
    </xf>
    <xf numFmtId="166" fontId="34" fillId="0" borderId="0" xfId="47" quotePrefix="1" applyFont="1" applyAlignment="1">
      <alignment horizontal="left" vertical="center"/>
    </xf>
    <xf numFmtId="166" fontId="53" fillId="0" borderId="0" xfId="47" applyFont="1" applyAlignment="1">
      <alignment vertical="center"/>
    </xf>
    <xf numFmtId="3" fontId="53" fillId="0" borderId="0" xfId="47" applyNumberFormat="1" applyFont="1" applyAlignment="1">
      <alignment vertical="center"/>
    </xf>
    <xf numFmtId="168" fontId="53" fillId="0" borderId="0" xfId="47" applyNumberFormat="1" applyFont="1" applyAlignment="1">
      <alignment vertical="center"/>
    </xf>
    <xf numFmtId="169" fontId="34" fillId="0" borderId="0" xfId="0" applyNumberFormat="1" applyFont="1" applyAlignment="1">
      <alignment horizontal="right" vertical="center"/>
    </xf>
    <xf numFmtId="169" fontId="41" fillId="0" borderId="0" xfId="0" applyNumberFormat="1" applyFont="1" applyAlignment="1">
      <alignment horizontal="right" vertical="center"/>
    </xf>
    <xf numFmtId="169" fontId="53" fillId="0" borderId="0" xfId="47" applyNumberFormat="1" applyFont="1" applyAlignment="1">
      <alignment vertical="center"/>
    </xf>
    <xf numFmtId="169" fontId="34" fillId="0" borderId="0" xfId="47" applyNumberFormat="1" applyFont="1" applyAlignment="1">
      <alignment vertical="center"/>
    </xf>
    <xf numFmtId="167" fontId="34" fillId="0" borderId="0" xfId="47" applyNumberFormat="1" applyFont="1" applyAlignment="1">
      <alignment vertical="center"/>
    </xf>
    <xf numFmtId="166" fontId="54" fillId="0" borderId="0" xfId="47" applyFont="1"/>
    <xf numFmtId="166" fontId="54" fillId="0" borderId="0" xfId="47" applyFont="1" applyAlignment="1">
      <alignment vertical="center"/>
    </xf>
    <xf numFmtId="167" fontId="54" fillId="0" borderId="0" xfId="47" applyNumberFormat="1" applyFont="1" applyAlignment="1">
      <alignment vertical="center"/>
    </xf>
    <xf numFmtId="167" fontId="53" fillId="0" borderId="0" xfId="47" applyNumberFormat="1" applyFont="1" applyAlignment="1">
      <alignment vertical="center"/>
    </xf>
    <xf numFmtId="171" fontId="34" fillId="0" borderId="4" xfId="0" applyNumberFormat="1" applyFont="1" applyBorder="1" applyAlignment="1">
      <alignment vertical="center"/>
    </xf>
    <xf numFmtId="37" fontId="39" fillId="0" borderId="0" xfId="50" applyFont="1"/>
    <xf numFmtId="171" fontId="34" fillId="0" borderId="0" xfId="0" applyNumberFormat="1" applyFont="1" applyAlignment="1">
      <alignment vertical="center"/>
    </xf>
    <xf numFmtId="171" fontId="35" fillId="0" borderId="0" xfId="0" applyNumberFormat="1" applyFont="1" applyAlignment="1">
      <alignment horizontal="right" vertical="center"/>
    </xf>
    <xf numFmtId="171" fontId="34" fillId="2" borderId="0" xfId="0" applyNumberFormat="1" applyFont="1" applyFill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171" fontId="34" fillId="2" borderId="4" xfId="0" applyNumberFormat="1" applyFont="1" applyFill="1" applyBorder="1" applyAlignment="1">
      <alignment horizontal="right" vertical="center"/>
    </xf>
    <xf numFmtId="171" fontId="34" fillId="0" borderId="4" xfId="0" applyNumberFormat="1" applyFont="1" applyBorder="1" applyAlignment="1">
      <alignment horizontal="right" vertical="center"/>
    </xf>
    <xf numFmtId="171" fontId="34" fillId="0" borderId="0" xfId="0" applyNumberFormat="1" applyFont="1"/>
    <xf numFmtId="171" fontId="34" fillId="0" borderId="4" xfId="0" applyNumberFormat="1" applyFont="1" applyBorder="1"/>
    <xf numFmtId="168" fontId="34" fillId="0" borderId="0" xfId="0" applyNumberFormat="1" applyFont="1" applyAlignment="1">
      <alignment vertical="center"/>
    </xf>
    <xf numFmtId="0" fontId="40" fillId="2" borderId="4" xfId="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0" fontId="34" fillId="0" borderId="0" xfId="69" applyFont="1" applyAlignment="1">
      <alignment vertical="center"/>
    </xf>
    <xf numFmtId="3" fontId="55" fillId="0" borderId="4" xfId="69" applyNumberFormat="1" applyFont="1" applyBorder="1"/>
    <xf numFmtId="4" fontId="34" fillId="0" borderId="0" xfId="69" applyNumberFormat="1" applyFont="1" applyAlignment="1">
      <alignment vertical="center"/>
    </xf>
    <xf numFmtId="166" fontId="37" fillId="0" borderId="0" xfId="72" quotePrefix="1" applyNumberFormat="1" applyFont="1" applyAlignment="1">
      <alignment horizontal="left" vertical="center"/>
    </xf>
    <xf numFmtId="3" fontId="37" fillId="0" borderId="0" xfId="69" applyNumberFormat="1" applyFont="1" applyAlignment="1">
      <alignment vertical="center"/>
    </xf>
    <xf numFmtId="4" fontId="37" fillId="0" borderId="0" xfId="69" applyNumberFormat="1" applyFont="1" applyAlignment="1">
      <alignment vertical="center"/>
    </xf>
    <xf numFmtId="0" fontId="37" fillId="0" borderId="0" xfId="73" applyFont="1" applyAlignment="1">
      <alignment vertical="center"/>
    </xf>
    <xf numFmtId="37" fontId="56" fillId="0" borderId="0" xfId="0" applyFont="1"/>
    <xf numFmtId="37" fontId="59" fillId="0" borderId="0" xfId="0" applyFont="1"/>
    <xf numFmtId="37" fontId="60" fillId="0" borderId="1" xfId="0" applyFont="1" applyBorder="1"/>
    <xf numFmtId="37" fontId="61" fillId="0" borderId="2" xfId="0" applyFont="1" applyBorder="1" applyAlignment="1">
      <alignment horizontal="center" vertical="center"/>
    </xf>
    <xf numFmtId="37" fontId="61" fillId="0" borderId="6" xfId="0" applyFont="1" applyBorder="1" applyAlignment="1">
      <alignment horizontal="center" vertical="center"/>
    </xf>
    <xf numFmtId="37" fontId="56" fillId="0" borderId="6" xfId="34" applyNumberFormat="1" applyFont="1" applyBorder="1" applyAlignment="1" applyProtection="1"/>
    <xf numFmtId="37" fontId="56" fillId="0" borderId="1" xfId="0" applyFont="1" applyBorder="1" applyAlignment="1">
      <alignment vertical="top"/>
    </xf>
    <xf numFmtId="37" fontId="56" fillId="0" borderId="0" xfId="0" applyFont="1" applyAlignment="1">
      <alignment vertical="top"/>
    </xf>
    <xf numFmtId="37" fontId="56" fillId="0" borderId="10" xfId="0" applyFont="1" applyBorder="1" applyAlignment="1">
      <alignment vertical="top"/>
    </xf>
    <xf numFmtId="166" fontId="33" fillId="21" borderId="0" xfId="0" applyNumberFormat="1" applyFont="1" applyFill="1" applyAlignment="1">
      <alignment horizontal="left" vertical="center"/>
    </xf>
    <xf numFmtId="37" fontId="39" fillId="21" borderId="0" xfId="0" applyFont="1" applyFill="1" applyAlignment="1">
      <alignment horizontal="left"/>
    </xf>
    <xf numFmtId="166" fontId="34" fillId="21" borderId="0" xfId="0" quotePrefix="1" applyNumberFormat="1" applyFont="1" applyFill="1" applyAlignment="1">
      <alignment horizontal="left" vertical="center"/>
    </xf>
    <xf numFmtId="167" fontId="34" fillId="21" borderId="0" xfId="0" applyNumberFormat="1" applyFont="1" applyFill="1" applyAlignment="1">
      <alignment vertical="center"/>
    </xf>
    <xf numFmtId="166" fontId="34" fillId="21" borderId="0" xfId="0" quotePrefix="1" applyNumberFormat="1" applyFont="1" applyFill="1" applyAlignment="1">
      <alignment horizontal="left" vertical="center" indent="1"/>
    </xf>
    <xf numFmtId="166" fontId="34" fillId="21" borderId="0" xfId="0" applyNumberFormat="1" applyFont="1" applyFill="1" applyAlignment="1">
      <alignment horizontal="left" vertical="center"/>
    </xf>
    <xf numFmtId="37" fontId="34" fillId="21" borderId="0" xfId="0" applyFont="1" applyFill="1"/>
    <xf numFmtId="187" fontId="34" fillId="21" borderId="0" xfId="37" applyNumberFormat="1" applyFont="1" applyFill="1" applyAlignment="1" applyProtection="1">
      <alignment horizontal="left" vertical="center"/>
    </xf>
    <xf numFmtId="187" fontId="35" fillId="21" borderId="0" xfId="37" applyNumberFormat="1" applyFont="1" applyFill="1"/>
    <xf numFmtId="166" fontId="34" fillId="21" borderId="4" xfId="0" applyNumberFormat="1" applyFont="1" applyFill="1" applyBorder="1" applyAlignment="1">
      <alignment horizontal="left" vertical="center"/>
    </xf>
    <xf numFmtId="166" fontId="33" fillId="21" borderId="0" xfId="0" applyNumberFormat="1" applyFont="1" applyFill="1" applyAlignment="1">
      <alignment vertical="center"/>
    </xf>
    <xf numFmtId="37" fontId="39" fillId="21" borderId="0" xfId="0" applyFont="1" applyFill="1"/>
    <xf numFmtId="166" fontId="33" fillId="21" borderId="0" xfId="0" applyNumberFormat="1" applyFont="1" applyFill="1" applyAlignment="1">
      <alignment vertical="top"/>
    </xf>
    <xf numFmtId="166" fontId="33" fillId="21" borderId="0" xfId="0" applyNumberFormat="1" applyFont="1" applyFill="1"/>
    <xf numFmtId="3" fontId="55" fillId="0" borderId="0" xfId="69" applyNumberFormat="1" applyFont="1"/>
    <xf numFmtId="0" fontId="44" fillId="0" borderId="0" xfId="69" applyFont="1" applyAlignment="1">
      <alignment vertical="center"/>
    </xf>
    <xf numFmtId="3" fontId="44" fillId="0" borderId="0" xfId="69" applyNumberFormat="1" applyFont="1" applyAlignment="1">
      <alignment vertical="center"/>
    </xf>
    <xf numFmtId="3" fontId="35" fillId="21" borderId="0" xfId="47" applyNumberFormat="1" applyFont="1" applyFill="1" applyAlignment="1">
      <alignment vertical="center"/>
    </xf>
    <xf numFmtId="178" fontId="35" fillId="21" borderId="0" xfId="47" applyNumberFormat="1" applyFont="1" applyFill="1" applyAlignment="1">
      <alignment vertical="center"/>
    </xf>
    <xf numFmtId="3" fontId="39" fillId="0" borderId="0" xfId="47" applyNumberFormat="1" applyFont="1" applyAlignment="1">
      <alignment vertical="center"/>
    </xf>
    <xf numFmtId="3" fontId="43" fillId="0" borderId="0" xfId="0" applyNumberFormat="1" applyFont="1" applyAlignment="1">
      <alignment vertical="center"/>
    </xf>
    <xf numFmtId="166" fontId="37" fillId="0" borderId="0" xfId="47" applyFont="1"/>
    <xf numFmtId="37" fontId="66" fillId="0" borderId="0" xfId="0" applyFont="1"/>
    <xf numFmtId="188" fontId="34" fillId="21" borderId="0" xfId="74" applyNumberFormat="1" applyFont="1" applyFill="1" applyProtection="1"/>
    <xf numFmtId="188" fontId="34" fillId="21" borderId="4" xfId="74" applyNumberFormat="1" applyFont="1" applyFill="1" applyBorder="1" applyProtection="1"/>
    <xf numFmtId="189" fontId="34" fillId="21" borderId="0" xfId="0" applyNumberFormat="1" applyFont="1" applyFill="1" applyAlignment="1">
      <alignment vertical="center"/>
    </xf>
    <xf numFmtId="189" fontId="34" fillId="21" borderId="4" xfId="0" applyNumberFormat="1" applyFont="1" applyFill="1" applyBorder="1" applyAlignment="1">
      <alignment vertical="center"/>
    </xf>
    <xf numFmtId="166" fontId="37" fillId="21" borderId="0" xfId="0" applyNumberFormat="1" applyFont="1" applyFill="1" applyAlignment="1">
      <alignment horizontal="left" vertical="center"/>
    </xf>
    <xf numFmtId="166" fontId="34" fillId="0" borderId="0" xfId="0" quotePrefix="1" applyNumberFormat="1" applyFont="1" applyAlignment="1">
      <alignment horizontal="left" vertical="center"/>
    </xf>
    <xf numFmtId="166" fontId="34" fillId="0" borderId="0" xfId="0" quotePrefix="1" applyNumberFormat="1" applyFont="1" applyAlignment="1">
      <alignment horizontal="left"/>
    </xf>
    <xf numFmtId="190" fontId="34" fillId="0" borderId="0" xfId="47" applyNumberFormat="1" applyFont="1" applyAlignment="1">
      <alignment vertical="center"/>
    </xf>
    <xf numFmtId="190" fontId="34" fillId="0" borderId="4" xfId="47" applyNumberFormat="1" applyFont="1" applyBorder="1" applyAlignment="1">
      <alignment vertical="center"/>
    </xf>
    <xf numFmtId="191" fontId="34" fillId="0" borderId="0" xfId="47" applyNumberFormat="1" applyFont="1" applyAlignment="1">
      <alignment vertical="center"/>
    </xf>
    <xf numFmtId="37" fontId="37" fillId="0" borderId="0" xfId="0" applyFont="1"/>
    <xf numFmtId="190" fontId="34" fillId="0" borderId="4" xfId="0" applyNumberFormat="1" applyFont="1" applyBorder="1" applyAlignment="1">
      <alignment vertical="center"/>
    </xf>
    <xf numFmtId="190" fontId="34" fillId="0" borderId="0" xfId="0" quotePrefix="1" applyNumberFormat="1" applyFont="1" applyAlignment="1">
      <alignment horizontal="right" vertical="center"/>
    </xf>
    <xf numFmtId="190" fontId="34" fillId="0" borderId="4" xfId="0" quotePrefix="1" applyNumberFormat="1" applyFont="1" applyBorder="1" applyAlignment="1">
      <alignment horizontal="right" vertical="center"/>
    </xf>
    <xf numFmtId="192" fontId="34" fillId="21" borderId="0" xfId="74" applyNumberFormat="1" applyFont="1" applyFill="1" applyProtection="1"/>
    <xf numFmtId="192" fontId="34" fillId="21" borderId="4" xfId="74" applyNumberFormat="1" applyFont="1" applyFill="1" applyBorder="1" applyProtection="1"/>
    <xf numFmtId="166" fontId="37" fillId="0" borderId="0" xfId="0" quotePrefix="1" applyNumberFormat="1" applyFont="1" applyAlignment="1">
      <alignment vertical="top"/>
    </xf>
    <xf numFmtId="166" fontId="37" fillId="0" borderId="0" xfId="0" quotePrefix="1" applyNumberFormat="1" applyFont="1" applyAlignment="1">
      <alignment horizontal="left" vertical="top"/>
    </xf>
    <xf numFmtId="0" fontId="37" fillId="0" borderId="0" xfId="73" applyFont="1" applyAlignment="1">
      <alignment vertical="top"/>
    </xf>
    <xf numFmtId="166" fontId="37" fillId="0" borderId="0" xfId="47" applyFont="1" applyAlignment="1">
      <alignment vertical="top"/>
    </xf>
    <xf numFmtId="37" fontId="37" fillId="0" borderId="0" xfId="0" applyFont="1" applyAlignment="1">
      <alignment vertical="top"/>
    </xf>
    <xf numFmtId="37" fontId="39" fillId="0" borderId="0" xfId="0" applyFont="1" applyAlignment="1">
      <alignment vertical="top"/>
    </xf>
    <xf numFmtId="37" fontId="67" fillId="0" borderId="0" xfId="0" applyFont="1" applyAlignment="1">
      <alignment vertical="top"/>
    </xf>
    <xf numFmtId="166" fontId="67" fillId="0" borderId="0" xfId="0" applyNumberFormat="1" applyFont="1" applyAlignment="1">
      <alignment vertical="top"/>
    </xf>
    <xf numFmtId="166" fontId="68" fillId="21" borderId="0" xfId="47" applyFont="1" applyFill="1" applyAlignment="1">
      <alignment vertical="center"/>
    </xf>
    <xf numFmtId="3" fontId="34" fillId="0" borderId="4" xfId="0" applyNumberFormat="1" applyFont="1" applyBorder="1"/>
    <xf numFmtId="168" fontId="34" fillId="0" borderId="0" xfId="69" applyNumberFormat="1" applyFont="1" applyAlignment="1">
      <alignment vertical="center"/>
    </xf>
    <xf numFmtId="3" fontId="35" fillId="22" borderId="29" xfId="69" applyNumberFormat="1" applyFont="1" applyFill="1" applyBorder="1" applyAlignment="1">
      <alignment horizontal="center" vertical="center"/>
    </xf>
    <xf numFmtId="166" fontId="35" fillId="22" borderId="26" xfId="70" applyNumberFormat="1" applyFont="1" applyFill="1" applyBorder="1" applyAlignment="1">
      <alignment horizontal="center" vertical="center"/>
    </xf>
    <xf numFmtId="3" fontId="56" fillId="0" borderId="30" xfId="69" applyNumberFormat="1" applyFont="1" applyBorder="1"/>
    <xf numFmtId="3" fontId="56" fillId="21" borderId="0" xfId="69" applyNumberFormat="1" applyFont="1" applyFill="1"/>
    <xf numFmtId="3" fontId="35" fillId="21" borderId="0" xfId="69" applyNumberFormat="1" applyFont="1" applyFill="1" applyAlignment="1">
      <alignment horizontal="center" vertical="center"/>
    </xf>
    <xf numFmtId="49" fontId="34" fillId="21" borderId="0" xfId="0" applyNumberFormat="1" applyFont="1" applyFill="1" applyAlignment="1">
      <alignment horizontal="center" vertical="center" wrapText="1"/>
    </xf>
    <xf numFmtId="49" fontId="34" fillId="21" borderId="4" xfId="0" applyNumberFormat="1" applyFont="1" applyFill="1" applyBorder="1" applyAlignment="1">
      <alignment horizontal="center" vertical="center" wrapText="1"/>
    </xf>
    <xf numFmtId="4" fontId="34" fillId="0" borderId="4" xfId="69" applyNumberFormat="1" applyFont="1" applyBorder="1" applyAlignment="1">
      <alignment vertical="center"/>
    </xf>
    <xf numFmtId="169" fontId="34" fillId="0" borderId="0" xfId="69" applyNumberFormat="1" applyFont="1" applyAlignment="1">
      <alignment vertical="center"/>
    </xf>
    <xf numFmtId="3" fontId="35" fillId="0" borderId="30" xfId="69" applyNumberFormat="1" applyFont="1" applyBorder="1" applyAlignment="1">
      <alignment horizontal="center" vertical="center"/>
    </xf>
    <xf numFmtId="3" fontId="35" fillId="22" borderId="26" xfId="69" applyNumberFormat="1" applyFont="1" applyFill="1" applyBorder="1" applyAlignment="1">
      <alignment horizontal="center" vertical="center" wrapText="1"/>
    </xf>
    <xf numFmtId="3" fontId="35" fillId="22" borderId="26" xfId="69" applyNumberFormat="1" applyFont="1" applyFill="1" applyBorder="1" applyAlignment="1">
      <alignment horizontal="center"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3" borderId="15" xfId="47" applyFont="1" applyFill="1" applyBorder="1" applyAlignment="1">
      <alignment horizontal="center" vertical="center"/>
    </xf>
    <xf numFmtId="3" fontId="35" fillId="23" borderId="4" xfId="47" applyNumberFormat="1" applyFont="1" applyFill="1" applyBorder="1" applyAlignment="1">
      <alignment vertical="center"/>
    </xf>
    <xf numFmtId="3" fontId="35" fillId="23" borderId="15" xfId="47" applyNumberFormat="1" applyFont="1" applyFill="1" applyBorder="1" applyAlignment="1">
      <alignment vertical="center"/>
    </xf>
    <xf numFmtId="179" fontId="35" fillId="23" borderId="15" xfId="47" applyNumberFormat="1" applyFont="1" applyFill="1" applyBorder="1" applyAlignment="1">
      <alignment vertical="center"/>
    </xf>
    <xf numFmtId="191" fontId="35" fillId="23" borderId="15" xfId="47" applyNumberFormat="1" applyFont="1" applyFill="1" applyBorder="1" applyAlignment="1">
      <alignment vertical="center"/>
    </xf>
    <xf numFmtId="37" fontId="35" fillId="22" borderId="14" xfId="0" applyFont="1" applyFill="1" applyBorder="1" applyAlignment="1">
      <alignment horizontal="center" vertical="center"/>
    </xf>
    <xf numFmtId="166" fontId="35" fillId="22" borderId="14" xfId="0" applyNumberFormat="1" applyFont="1" applyFill="1" applyBorder="1" applyAlignment="1">
      <alignment horizontal="center" vertical="center"/>
    </xf>
    <xf numFmtId="165" fontId="35" fillId="22" borderId="14" xfId="36" applyFont="1" applyFill="1" applyBorder="1" applyAlignment="1" applyProtection="1">
      <alignment horizontal="center" vertical="center"/>
    </xf>
    <xf numFmtId="3" fontId="35" fillId="22" borderId="14" xfId="0" applyNumberFormat="1" applyFont="1" applyFill="1" applyBorder="1" applyAlignment="1">
      <alignment horizontal="center" vertical="center"/>
    </xf>
    <xf numFmtId="1" fontId="35" fillId="23" borderId="0" xfId="0" applyNumberFormat="1" applyFont="1" applyFill="1" applyAlignment="1">
      <alignment horizontal="center" vertical="center"/>
    </xf>
    <xf numFmtId="170" fontId="35" fillId="23" borderId="0" xfId="0" applyNumberFormat="1" applyFont="1" applyFill="1" applyAlignment="1">
      <alignment vertical="center"/>
    </xf>
    <xf numFmtId="170" fontId="35" fillId="23" borderId="0" xfId="0" applyNumberFormat="1" applyFont="1" applyFill="1" applyAlignment="1">
      <alignment horizontal="right" vertical="center" wrapText="1"/>
    </xf>
    <xf numFmtId="0" fontId="35" fillId="23" borderId="4" xfId="0" applyNumberFormat="1" applyFont="1" applyFill="1" applyBorder="1" applyAlignment="1">
      <alignment horizontal="center" vertical="top"/>
    </xf>
    <xf numFmtId="170" fontId="35" fillId="23" borderId="4" xfId="0" applyNumberFormat="1" applyFont="1" applyFill="1" applyBorder="1" applyAlignment="1">
      <alignment vertical="center"/>
    </xf>
    <xf numFmtId="170" fontId="35" fillId="23" borderId="4" xfId="0" applyNumberFormat="1" applyFont="1" applyFill="1" applyBorder="1" applyAlignment="1">
      <alignment horizontal="right" vertical="center" wrapText="1"/>
    </xf>
    <xf numFmtId="170" fontId="35" fillId="23" borderId="0" xfId="0" applyNumberFormat="1" applyFont="1" applyFill="1" applyAlignment="1">
      <alignment horizontal="center" vertical="center"/>
    </xf>
    <xf numFmtId="170" fontId="35" fillId="23" borderId="4" xfId="0" applyNumberFormat="1" applyFont="1" applyFill="1" applyBorder="1" applyAlignment="1">
      <alignment horizontal="center" vertical="center"/>
    </xf>
    <xf numFmtId="170" fontId="35" fillId="23" borderId="0" xfId="0" applyNumberFormat="1" applyFont="1" applyFill="1" applyAlignment="1">
      <alignment horizontal="right" vertical="center"/>
    </xf>
    <xf numFmtId="170" fontId="35" fillId="23" borderId="4" xfId="0" applyNumberFormat="1" applyFont="1" applyFill="1" applyBorder="1" applyAlignment="1">
      <alignment horizontal="right" vertical="center"/>
    </xf>
    <xf numFmtId="166" fontId="35" fillId="23" borderId="0" xfId="0" applyNumberFormat="1" applyFont="1" applyFill="1" applyAlignment="1">
      <alignment horizontal="center" vertical="center" wrapText="1"/>
    </xf>
    <xf numFmtId="170" fontId="35" fillId="23" borderId="8" xfId="0" quotePrefix="1" applyNumberFormat="1" applyFont="1" applyFill="1" applyBorder="1" applyAlignment="1">
      <alignment horizontal="right" vertical="center"/>
    </xf>
    <xf numFmtId="37" fontId="35" fillId="23" borderId="4" xfId="0" applyFont="1" applyFill="1" applyBorder="1" applyAlignment="1">
      <alignment vertical="center" wrapText="1"/>
    </xf>
    <xf numFmtId="170" fontId="35" fillId="23" borderId="4" xfId="0" quotePrefix="1" applyNumberFormat="1" applyFont="1" applyFill="1" applyBorder="1" applyAlignment="1">
      <alignment horizontal="right" vertical="center"/>
    </xf>
    <xf numFmtId="168" fontId="35" fillId="23" borderId="8" xfId="0" quotePrefix="1" applyNumberFormat="1" applyFont="1" applyFill="1" applyBorder="1" applyAlignment="1">
      <alignment horizontal="right" vertical="center"/>
    </xf>
    <xf numFmtId="168" fontId="35" fillId="23" borderId="4" xfId="0" quotePrefix="1" applyNumberFormat="1" applyFont="1" applyFill="1" applyBorder="1" applyAlignment="1">
      <alignment horizontal="right" vertical="center"/>
    </xf>
    <xf numFmtId="170" fontId="35" fillId="23" borderId="0" xfId="0" quotePrefix="1" applyNumberFormat="1" applyFont="1" applyFill="1" applyAlignment="1">
      <alignment horizontal="right" vertical="center"/>
    </xf>
    <xf numFmtId="166" fontId="35" fillId="22" borderId="11" xfId="47" applyFont="1" applyFill="1" applyBorder="1" applyAlignment="1">
      <alignment vertical="center"/>
    </xf>
    <xf numFmtId="166" fontId="35" fillId="22" borderId="6" xfId="47" applyFont="1" applyFill="1" applyBorder="1" applyAlignment="1">
      <alignment horizontal="center" vertical="center"/>
    </xf>
    <xf numFmtId="166" fontId="35" fillId="23" borderId="4" xfId="47" applyFont="1" applyFill="1" applyBorder="1" applyAlignment="1">
      <alignment horizontal="center" vertical="center"/>
    </xf>
    <xf numFmtId="0" fontId="35" fillId="22" borderId="14" xfId="0" applyNumberFormat="1" applyFont="1" applyFill="1" applyBorder="1" applyAlignment="1">
      <alignment horizontal="center" vertical="center"/>
    </xf>
    <xf numFmtId="0" fontId="35" fillId="22" borderId="12" xfId="0" applyNumberFormat="1" applyFont="1" applyFill="1" applyBorder="1" applyAlignment="1">
      <alignment horizontal="center" vertical="center"/>
    </xf>
    <xf numFmtId="0" fontId="35" fillId="22" borderId="14" xfId="0" quotePrefix="1" applyNumberFormat="1" applyFont="1" applyFill="1" applyBorder="1" applyAlignment="1">
      <alignment horizontal="center" vertical="center"/>
    </xf>
    <xf numFmtId="0" fontId="35" fillId="22" borderId="25" xfId="0" quotePrefix="1" applyNumberFormat="1" applyFont="1" applyFill="1" applyBorder="1" applyAlignment="1">
      <alignment horizontal="center" vertical="center"/>
    </xf>
    <xf numFmtId="0" fontId="35" fillId="23" borderId="8" xfId="0" applyNumberFormat="1" applyFont="1" applyFill="1" applyBorder="1" applyAlignment="1">
      <alignment horizontal="center"/>
    </xf>
    <xf numFmtId="171" fontId="35" fillId="23" borderId="0" xfId="0" applyNumberFormat="1" applyFont="1" applyFill="1" applyAlignment="1">
      <alignment horizontal="right" vertical="top"/>
    </xf>
    <xf numFmtId="171" fontId="35" fillId="23" borderId="4" xfId="0" applyNumberFormat="1" applyFont="1" applyFill="1" applyBorder="1" applyAlignment="1">
      <alignment horizontal="right" vertical="top"/>
    </xf>
    <xf numFmtId="0" fontId="35" fillId="22" borderId="26" xfId="0" quotePrefix="1" applyNumberFormat="1" applyFont="1" applyFill="1" applyBorder="1" applyAlignment="1">
      <alignment horizontal="center" vertical="center"/>
    </xf>
    <xf numFmtId="3" fontId="35" fillId="23" borderId="0" xfId="0" applyNumberFormat="1" applyFont="1" applyFill="1" applyAlignment="1">
      <alignment horizontal="right" vertical="center"/>
    </xf>
    <xf numFmtId="3" fontId="35" fillId="23" borderId="4" xfId="0" applyNumberFormat="1" applyFont="1" applyFill="1" applyBorder="1" applyAlignment="1">
      <alignment horizontal="right" vertical="center"/>
    </xf>
    <xf numFmtId="178" fontId="35" fillId="23" borderId="4" xfId="47" applyNumberFormat="1" applyFont="1" applyFill="1" applyBorder="1" applyAlignment="1">
      <alignment vertical="center"/>
    </xf>
    <xf numFmtId="179" fontId="35" fillId="23" borderId="4" xfId="47" applyNumberFormat="1" applyFont="1" applyFill="1" applyBorder="1" applyAlignment="1">
      <alignment vertical="center"/>
    </xf>
    <xf numFmtId="178" fontId="35" fillId="23" borderId="15" xfId="47" applyNumberFormat="1" applyFont="1" applyFill="1" applyBorder="1" applyAlignment="1">
      <alignment vertical="center"/>
    </xf>
    <xf numFmtId="180" fontId="35" fillId="23" borderId="4" xfId="47" applyNumberFormat="1" applyFont="1" applyFill="1" applyBorder="1" applyAlignment="1">
      <alignment horizontal="center" vertical="center"/>
    </xf>
    <xf numFmtId="183" fontId="35" fillId="23" borderId="4" xfId="47" applyNumberFormat="1" applyFont="1" applyFill="1" applyBorder="1" applyAlignment="1">
      <alignment vertical="center"/>
    </xf>
    <xf numFmtId="166" fontId="35" fillId="24" borderId="4" xfId="47" applyFont="1" applyFill="1" applyBorder="1" applyAlignment="1">
      <alignment horizontal="center" vertical="center"/>
    </xf>
    <xf numFmtId="173" fontId="35" fillId="24" borderId="4" xfId="47" applyNumberFormat="1" applyFont="1" applyFill="1" applyBorder="1" applyAlignment="1">
      <alignment vertical="center"/>
    </xf>
    <xf numFmtId="179" fontId="35" fillId="24" borderId="4" xfId="47" applyNumberFormat="1" applyFont="1" applyFill="1" applyBorder="1" applyAlignment="1">
      <alignment horizontal="right" vertical="center"/>
    </xf>
    <xf numFmtId="178" fontId="35" fillId="24" borderId="15" xfId="47" applyNumberFormat="1" applyFont="1" applyFill="1" applyBorder="1" applyAlignment="1">
      <alignment horizontal="center" vertical="center"/>
    </xf>
    <xf numFmtId="178" fontId="35" fillId="24" borderId="4" xfId="47" applyNumberFormat="1" applyFont="1" applyFill="1" applyBorder="1" applyAlignment="1">
      <alignment vertical="center"/>
    </xf>
    <xf numFmtId="179" fontId="35" fillId="24" borderId="4" xfId="47" applyNumberFormat="1" applyFont="1" applyFill="1" applyBorder="1" applyAlignment="1">
      <alignment vertical="center"/>
    </xf>
    <xf numFmtId="178" fontId="35" fillId="24" borderId="15" xfId="47" applyNumberFormat="1" applyFont="1" applyFill="1" applyBorder="1" applyAlignment="1">
      <alignment vertical="center"/>
    </xf>
    <xf numFmtId="180" fontId="35" fillId="24" borderId="4" xfId="47" applyNumberFormat="1" applyFont="1" applyFill="1" applyBorder="1" applyAlignment="1">
      <alignment horizontal="center" vertical="center"/>
    </xf>
    <xf numFmtId="183" fontId="35" fillId="24" borderId="4" xfId="47" applyNumberFormat="1" applyFont="1" applyFill="1" applyBorder="1" applyAlignment="1">
      <alignment vertical="center"/>
    </xf>
    <xf numFmtId="166" fontId="35" fillId="24" borderId="15" xfId="47" applyFont="1" applyFill="1" applyBorder="1" applyAlignment="1">
      <alignment horizontal="center" vertical="center"/>
    </xf>
    <xf numFmtId="3" fontId="35" fillId="24" borderId="15" xfId="47" applyNumberFormat="1" applyFont="1" applyFill="1" applyBorder="1" applyAlignment="1">
      <alignment vertical="center"/>
    </xf>
    <xf numFmtId="179" fontId="35" fillId="24" borderId="15" xfId="47" applyNumberFormat="1" applyFont="1" applyFill="1" applyBorder="1" applyAlignment="1">
      <alignment vertical="center"/>
    </xf>
    <xf numFmtId="191" fontId="35" fillId="24" borderId="15" xfId="47" applyNumberFormat="1" applyFont="1" applyFill="1" applyBorder="1" applyAlignment="1">
      <alignment vertical="center"/>
    </xf>
    <xf numFmtId="3" fontId="35" fillId="24" borderId="4" xfId="47" applyNumberFormat="1" applyFont="1" applyFill="1" applyBorder="1" applyAlignment="1">
      <alignment vertical="center"/>
    </xf>
    <xf numFmtId="191" fontId="35" fillId="24" borderId="4" xfId="47" applyNumberFormat="1" applyFont="1" applyFill="1" applyBorder="1" applyAlignment="1">
      <alignment vertical="center"/>
    </xf>
    <xf numFmtId="170" fontId="35" fillId="23" borderId="30" xfId="0" applyNumberFormat="1" applyFont="1" applyFill="1" applyBorder="1" applyAlignment="1">
      <alignment horizontal="right" vertical="center" wrapText="1"/>
    </xf>
    <xf numFmtId="169" fontId="34" fillId="2" borderId="0" xfId="0" applyNumberFormat="1" applyFont="1" applyFill="1" applyAlignment="1">
      <alignment vertical="center"/>
    </xf>
    <xf numFmtId="169" fontId="34" fillId="0" borderId="0" xfId="0" applyNumberFormat="1" applyFont="1" applyAlignment="1">
      <alignment vertical="center"/>
    </xf>
    <xf numFmtId="168" fontId="34" fillId="0" borderId="4" xfId="0" applyNumberFormat="1" applyFont="1" applyBorder="1" applyAlignment="1">
      <alignment vertical="center"/>
    </xf>
    <xf numFmtId="194" fontId="34" fillId="2" borderId="0" xfId="0" applyNumberFormat="1" applyFont="1" applyFill="1" applyAlignment="1">
      <alignment vertical="center"/>
    </xf>
    <xf numFmtId="169" fontId="35" fillId="23" borderId="0" xfId="0" applyNumberFormat="1" applyFont="1" applyFill="1" applyAlignment="1">
      <alignment vertical="center"/>
    </xf>
    <xf numFmtId="169" fontId="35" fillId="23" borderId="4" xfId="0" applyNumberFormat="1" applyFont="1" applyFill="1" applyBorder="1" applyAlignment="1">
      <alignment vertical="center"/>
    </xf>
    <xf numFmtId="169" fontId="34" fillId="0" borderId="0" xfId="0" quotePrefix="1" applyNumberFormat="1" applyFont="1" applyAlignment="1">
      <alignment horizontal="right" vertical="center"/>
    </xf>
    <xf numFmtId="170" fontId="34" fillId="0" borderId="4" xfId="0" applyNumberFormat="1" applyFont="1" applyBorder="1" applyAlignment="1">
      <alignment horizontal="right" vertical="center"/>
    </xf>
    <xf numFmtId="169" fontId="34" fillId="0" borderId="0" xfId="0" quotePrefix="1" applyNumberFormat="1" applyFont="1" applyAlignment="1">
      <alignment horizontal="center" vertical="center"/>
    </xf>
    <xf numFmtId="3" fontId="56" fillId="0" borderId="0" xfId="69" applyNumberFormat="1" applyFont="1"/>
    <xf numFmtId="3" fontId="56" fillId="0" borderId="4" xfId="69" applyNumberFormat="1" applyFont="1" applyBorder="1"/>
    <xf numFmtId="3" fontId="34" fillId="2" borderId="0" xfId="0" applyNumberFormat="1" applyFont="1" applyFill="1" applyAlignment="1">
      <alignment vertical="center"/>
    </xf>
    <xf numFmtId="169" fontId="35" fillId="23" borderId="8" xfId="0" quotePrefix="1" applyNumberFormat="1" applyFont="1" applyFill="1" applyBorder="1" applyAlignment="1">
      <alignment horizontal="right" vertical="center"/>
    </xf>
    <xf numFmtId="169" fontId="35" fillId="23" borderId="4" xfId="0" quotePrefix="1" applyNumberFormat="1" applyFont="1" applyFill="1" applyBorder="1" applyAlignment="1">
      <alignment horizontal="right" vertical="center"/>
    </xf>
    <xf numFmtId="169" fontId="35" fillId="23" borderId="0" xfId="0" quotePrefix="1" applyNumberFormat="1" applyFont="1" applyFill="1" applyAlignment="1">
      <alignment horizontal="right" vertical="center"/>
    </xf>
    <xf numFmtId="195" fontId="34" fillId="0" borderId="0" xfId="69" applyNumberFormat="1" applyFont="1" applyAlignment="1">
      <alignment vertical="center"/>
    </xf>
    <xf numFmtId="0" fontId="34" fillId="21" borderId="0" xfId="69" applyFont="1" applyFill="1" applyAlignment="1">
      <alignment horizontal="left" vertical="center"/>
    </xf>
    <xf numFmtId="0" fontId="65" fillId="21" borderId="0" xfId="69" applyFont="1" applyFill="1" applyAlignment="1">
      <alignment vertical="center"/>
    </xf>
    <xf numFmtId="0" fontId="34" fillId="21" borderId="0" xfId="69" applyFont="1" applyFill="1" applyAlignment="1">
      <alignment vertical="center"/>
    </xf>
    <xf numFmtId="0" fontId="64" fillId="21" borderId="0" xfId="69" applyFont="1" applyFill="1" applyAlignment="1">
      <alignment vertical="center"/>
    </xf>
    <xf numFmtId="166" fontId="35" fillId="21" borderId="28" xfId="0" applyNumberFormat="1" applyFont="1" applyFill="1" applyBorder="1" applyAlignment="1">
      <alignment horizontal="center" vertical="center"/>
    </xf>
    <xf numFmtId="192" fontId="35" fillId="21" borderId="28" xfId="74" applyNumberFormat="1" applyFont="1" applyFill="1" applyBorder="1" applyAlignment="1" applyProtection="1">
      <alignment vertical="center"/>
    </xf>
    <xf numFmtId="189" fontId="35" fillId="21" borderId="28" xfId="0" applyNumberFormat="1" applyFont="1" applyFill="1" applyBorder="1" applyAlignment="1">
      <alignment vertical="center"/>
    </xf>
    <xf numFmtId="186" fontId="35" fillId="21" borderId="28" xfId="0" applyNumberFormat="1" applyFont="1" applyFill="1" applyBorder="1"/>
    <xf numFmtId="186" fontId="35" fillId="21" borderId="28" xfId="0" applyNumberFormat="1" applyFont="1" applyFill="1" applyBorder="1" applyAlignment="1">
      <alignment vertical="center"/>
    </xf>
    <xf numFmtId="196" fontId="34" fillId="21" borderId="0" xfId="69" applyNumberFormat="1" applyFont="1" applyFill="1" applyAlignment="1">
      <alignment vertical="center"/>
    </xf>
    <xf numFmtId="168" fontId="34" fillId="21" borderId="0" xfId="69" applyNumberFormat="1" applyFont="1" applyFill="1" applyAlignment="1">
      <alignment vertical="center"/>
    </xf>
    <xf numFmtId="0" fontId="35" fillId="21" borderId="0" xfId="69" applyFont="1" applyFill="1" applyAlignment="1">
      <alignment vertical="center"/>
    </xf>
    <xf numFmtId="193" fontId="34" fillId="21" borderId="0" xfId="69" applyNumberFormat="1" applyFont="1" applyFill="1" applyAlignment="1">
      <alignment vertical="center"/>
    </xf>
    <xf numFmtId="166" fontId="71" fillId="21" borderId="0" xfId="0" applyNumberFormat="1" applyFont="1" applyFill="1" applyAlignment="1">
      <alignment horizontal="center" vertical="center" wrapText="1"/>
    </xf>
    <xf numFmtId="37" fontId="72" fillId="21" borderId="0" xfId="0" applyFont="1" applyFill="1"/>
    <xf numFmtId="168" fontId="35" fillId="21" borderId="0" xfId="69" applyNumberFormat="1" applyFont="1" applyFill="1" applyAlignment="1">
      <alignment vertical="center"/>
    </xf>
    <xf numFmtId="37" fontId="69" fillId="21" borderId="0" xfId="0" applyFont="1" applyFill="1" applyAlignment="1">
      <alignment vertical="top"/>
    </xf>
    <xf numFmtId="37" fontId="67" fillId="21" borderId="0" xfId="0" applyFont="1" applyFill="1" applyAlignment="1">
      <alignment vertical="top"/>
    </xf>
    <xf numFmtId="166" fontId="67" fillId="21" borderId="0" xfId="0" applyNumberFormat="1" applyFont="1" applyFill="1" applyAlignment="1">
      <alignment vertical="top"/>
    </xf>
    <xf numFmtId="192" fontId="65" fillId="21" borderId="0" xfId="69" applyNumberFormat="1" applyFont="1" applyFill="1" applyAlignment="1">
      <alignment vertical="center"/>
    </xf>
    <xf numFmtId="188" fontId="35" fillId="21" borderId="28" xfId="74" applyNumberFormat="1" applyFont="1" applyFill="1" applyBorder="1" applyAlignment="1" applyProtection="1">
      <alignment vertical="center"/>
    </xf>
    <xf numFmtId="189" fontId="34" fillId="21" borderId="30" xfId="0" applyNumberFormat="1" applyFont="1" applyFill="1" applyBorder="1" applyAlignment="1">
      <alignment vertical="center"/>
    </xf>
    <xf numFmtId="37" fontId="61" fillId="0" borderId="3" xfId="0" applyFont="1" applyBorder="1" applyAlignment="1">
      <alignment horizontal="center" vertical="center" wrapText="1"/>
    </xf>
    <xf numFmtId="37" fontId="61" fillId="0" borderId="4" xfId="0" applyFont="1" applyBorder="1" applyAlignment="1">
      <alignment horizontal="center" vertical="center" wrapText="1"/>
    </xf>
    <xf numFmtId="37" fontId="61" fillId="0" borderId="5" xfId="0" applyFont="1" applyBorder="1" applyAlignment="1">
      <alignment horizontal="center" vertical="center" wrapText="1"/>
    </xf>
    <xf numFmtId="37" fontId="61" fillId="0" borderId="7" xfId="0" applyFont="1" applyBorder="1" applyAlignment="1">
      <alignment horizontal="center" vertical="center"/>
    </xf>
    <xf numFmtId="37" fontId="61" fillId="0" borderId="8" xfId="0" applyFont="1" applyBorder="1" applyAlignment="1">
      <alignment horizontal="center" vertical="center"/>
    </xf>
    <xf numFmtId="37" fontId="61" fillId="0" borderId="9" xfId="0" applyFont="1" applyBorder="1" applyAlignment="1">
      <alignment horizontal="center" vertical="center"/>
    </xf>
    <xf numFmtId="166" fontId="34" fillId="21" borderId="1" xfId="0" applyNumberFormat="1" applyFont="1" applyFill="1" applyBorder="1" applyAlignment="1">
      <alignment horizontal="left" vertical="center"/>
    </xf>
    <xf numFmtId="166" fontId="34" fillId="21" borderId="0" xfId="0" applyNumberFormat="1" applyFont="1" applyFill="1" applyAlignment="1">
      <alignment horizontal="left" vertical="center"/>
    </xf>
    <xf numFmtId="166" fontId="34" fillId="21" borderId="10" xfId="0" applyNumberFormat="1" applyFont="1" applyFill="1" applyBorder="1" applyAlignment="1">
      <alignment horizontal="left" vertical="center"/>
    </xf>
    <xf numFmtId="3" fontId="35" fillId="22" borderId="29" xfId="69" applyNumberFormat="1" applyFont="1" applyFill="1" applyBorder="1" applyAlignment="1">
      <alignment horizontal="center" vertical="center"/>
    </xf>
    <xf numFmtId="3" fontId="35" fillId="22" borderId="2" xfId="69" applyNumberFormat="1" applyFont="1" applyFill="1" applyBorder="1" applyAlignment="1">
      <alignment horizontal="center" vertical="center"/>
    </xf>
    <xf numFmtId="166" fontId="35" fillId="22" borderId="27" xfId="70" applyNumberFormat="1" applyFont="1" applyFill="1" applyBorder="1" applyAlignment="1">
      <alignment horizontal="center" vertical="center"/>
    </xf>
    <xf numFmtId="166" fontId="35" fillId="22" borderId="28" xfId="70" applyNumberFormat="1" applyFont="1" applyFill="1" applyBorder="1" applyAlignment="1">
      <alignment horizontal="center" vertical="center"/>
    </xf>
    <xf numFmtId="166" fontId="35" fillId="22" borderId="25" xfId="70" applyNumberFormat="1" applyFont="1" applyFill="1" applyBorder="1" applyAlignment="1">
      <alignment horizontal="center" vertical="center"/>
    </xf>
    <xf numFmtId="166" fontId="71" fillId="21" borderId="0" xfId="0" applyNumberFormat="1" applyFont="1" applyFill="1" applyAlignment="1">
      <alignment horizontal="center" vertical="center"/>
    </xf>
    <xf numFmtId="3" fontId="35" fillId="0" borderId="0" xfId="69" applyNumberFormat="1" applyFont="1" applyAlignment="1">
      <alignment horizontal="center" vertical="center"/>
    </xf>
    <xf numFmtId="3" fontId="35" fillId="0" borderId="4" xfId="69" applyNumberFormat="1" applyFont="1" applyBorder="1" applyAlignment="1">
      <alignment horizontal="center" vertical="center"/>
    </xf>
    <xf numFmtId="3" fontId="35" fillId="0" borderId="30" xfId="69" applyNumberFormat="1" applyFont="1" applyBorder="1" applyAlignment="1">
      <alignment horizontal="center" vertical="center"/>
    </xf>
    <xf numFmtId="3" fontId="35" fillId="0" borderId="8" xfId="69" applyNumberFormat="1" applyFont="1" applyBorder="1" applyAlignment="1">
      <alignment horizontal="center" vertical="center"/>
    </xf>
    <xf numFmtId="3" fontId="35" fillId="0" borderId="30" xfId="69" applyNumberFormat="1" applyFont="1" applyBorder="1" applyAlignment="1">
      <alignment horizontal="center" vertical="center" wrapText="1"/>
    </xf>
    <xf numFmtId="3" fontId="35" fillId="0" borderId="0" xfId="69" applyNumberFormat="1" applyFont="1" applyAlignment="1">
      <alignment horizontal="center" vertical="center" wrapText="1"/>
    </xf>
    <xf numFmtId="3" fontId="35" fillId="0" borderId="4" xfId="69" applyNumberFormat="1" applyFont="1" applyBorder="1" applyAlignment="1">
      <alignment horizontal="center" vertical="center" wrapText="1"/>
    </xf>
    <xf numFmtId="166" fontId="35" fillId="22" borderId="15" xfId="47" quotePrefix="1" applyFont="1" applyFill="1" applyBorder="1" applyAlignment="1">
      <alignment horizontal="center" vertical="center"/>
    </xf>
    <xf numFmtId="166" fontId="35" fillId="22" borderId="13" xfId="47" quotePrefix="1" applyFont="1" applyFill="1" applyBorder="1" applyAlignment="1">
      <alignment horizontal="center" vertical="center"/>
    </xf>
    <xf numFmtId="166" fontId="35" fillId="22" borderId="14" xfId="47" quotePrefix="1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horizontal="center"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27" xfId="47" quotePrefix="1" applyFont="1" applyFill="1" applyBorder="1" applyAlignment="1">
      <alignment horizontal="center" vertical="center"/>
    </xf>
    <xf numFmtId="166" fontId="35" fillId="22" borderId="28" xfId="47" quotePrefix="1" applyFont="1" applyFill="1" applyBorder="1" applyAlignment="1">
      <alignment horizontal="center" vertical="center"/>
    </xf>
    <xf numFmtId="166" fontId="35" fillId="22" borderId="25" xfId="47" quotePrefix="1" applyFont="1" applyFill="1" applyBorder="1" applyAlignment="1">
      <alignment horizontal="center" vertical="center"/>
    </xf>
    <xf numFmtId="166" fontId="35" fillId="22" borderId="27" xfId="47" applyFont="1" applyFill="1" applyBorder="1" applyAlignment="1">
      <alignment horizontal="center" vertical="center"/>
    </xf>
    <xf numFmtId="166" fontId="35" fillId="22" borderId="28" xfId="47" applyFont="1" applyFill="1" applyBorder="1" applyAlignment="1">
      <alignment horizontal="center" vertical="center"/>
    </xf>
    <xf numFmtId="166" fontId="35" fillId="22" borderId="25" xfId="47" applyFont="1" applyFill="1" applyBorder="1" applyAlignment="1">
      <alignment horizontal="center" vertical="center"/>
    </xf>
    <xf numFmtId="166" fontId="35" fillId="23" borderId="8" xfId="0" applyNumberFormat="1" applyFont="1" applyFill="1" applyBorder="1" applyAlignment="1">
      <alignment horizontal="center" vertical="center" wrapText="1"/>
    </xf>
    <xf numFmtId="166" fontId="35" fillId="23" borderId="4" xfId="0" applyNumberFormat="1" applyFont="1" applyFill="1" applyBorder="1" applyAlignment="1">
      <alignment horizontal="center" vertical="center" wrapText="1"/>
    </xf>
    <xf numFmtId="166" fontId="35" fillId="22" borderId="12" xfId="47" applyFont="1" applyFill="1" applyBorder="1" applyAlignment="1">
      <alignment horizontal="center" vertical="center"/>
    </xf>
    <xf numFmtId="166" fontId="35" fillId="22" borderId="15" xfId="47" applyFont="1" applyFill="1" applyBorder="1" applyAlignment="1">
      <alignment horizontal="center" vertical="center"/>
    </xf>
    <xf numFmtId="166" fontId="35" fillId="22" borderId="13" xfId="47" applyFont="1" applyFill="1" applyBorder="1" applyAlignment="1">
      <alignment horizontal="center" vertical="center"/>
    </xf>
    <xf numFmtId="166" fontId="35" fillId="22" borderId="7" xfId="47" quotePrefix="1" applyFont="1" applyFill="1" applyBorder="1" applyAlignment="1">
      <alignment horizontal="center" vertical="center"/>
    </xf>
    <xf numFmtId="166" fontId="35" fillId="22" borderId="8" xfId="47" quotePrefix="1" applyFont="1" applyFill="1" applyBorder="1" applyAlignment="1">
      <alignment horizontal="center" vertical="center"/>
    </xf>
    <xf numFmtId="166" fontId="35" fillId="22" borderId="9" xfId="47" quotePrefix="1" applyFont="1" applyFill="1" applyBorder="1" applyAlignment="1">
      <alignment horizontal="center" vertical="center"/>
    </xf>
    <xf numFmtId="0" fontId="35" fillId="23" borderId="8" xfId="0" applyNumberFormat="1" applyFont="1" applyFill="1" applyBorder="1" applyAlignment="1">
      <alignment horizontal="center" vertical="center" wrapText="1"/>
    </xf>
    <xf numFmtId="0" fontId="35" fillId="23" borderId="4" xfId="0" applyNumberFormat="1" applyFont="1" applyFill="1" applyBorder="1" applyAlignment="1">
      <alignment horizontal="center" vertical="center" wrapText="1"/>
    </xf>
    <xf numFmtId="166" fontId="35" fillId="22" borderId="0" xfId="47" quotePrefix="1" applyFont="1" applyFill="1" applyAlignment="1">
      <alignment horizontal="center" vertical="center"/>
    </xf>
    <xf numFmtId="166" fontId="35" fillId="22" borderId="10" xfId="47" quotePrefix="1" applyFont="1" applyFill="1" applyBorder="1" applyAlignment="1">
      <alignment horizontal="center" vertical="center"/>
    </xf>
    <xf numFmtId="166" fontId="35" fillId="22" borderId="12" xfId="47" quotePrefix="1" applyFont="1" applyFill="1" applyBorder="1" applyAlignment="1">
      <alignment horizontal="center" vertical="center"/>
    </xf>
  </cellXfs>
  <cellStyles count="75">
    <cellStyle name="20% - Énfasis1" xfId="1" xr:uid="{00000000-0005-0000-0000-000000000000}"/>
    <cellStyle name="20% - Énfasis2" xfId="2" xr:uid="{00000000-0005-0000-0000-000001000000}"/>
    <cellStyle name="20% - Énfasis3" xfId="3" xr:uid="{00000000-0005-0000-0000-000002000000}"/>
    <cellStyle name="20% - Énfasis4" xfId="4" xr:uid="{00000000-0005-0000-0000-000003000000}"/>
    <cellStyle name="20% - Énfasis5" xfId="5" xr:uid="{00000000-0005-0000-0000-000004000000}"/>
    <cellStyle name="20% - Énfasis6" xfId="6" xr:uid="{00000000-0005-0000-0000-000005000000}"/>
    <cellStyle name="40% - Énfasis1" xfId="7" xr:uid="{00000000-0005-0000-0000-000006000000}"/>
    <cellStyle name="40% - Énfasis2" xfId="8" xr:uid="{00000000-0005-0000-0000-000007000000}"/>
    <cellStyle name="40% - Énfasis3" xfId="9" xr:uid="{00000000-0005-0000-0000-000008000000}"/>
    <cellStyle name="40% - Énfasis4" xfId="10" xr:uid="{00000000-0005-0000-0000-000009000000}"/>
    <cellStyle name="40% - Énfasis5" xfId="11" xr:uid="{00000000-0005-0000-0000-00000A000000}"/>
    <cellStyle name="40% - Énfasis6" xfId="12" xr:uid="{00000000-0005-0000-0000-00000B000000}"/>
    <cellStyle name="60% - Énfasis1" xfId="13" xr:uid="{00000000-0005-0000-0000-00000C000000}"/>
    <cellStyle name="60% - Énfasis2" xfId="14" xr:uid="{00000000-0005-0000-0000-00000D000000}"/>
    <cellStyle name="60% - Énfasis3" xfId="15" xr:uid="{00000000-0005-0000-0000-00000E000000}"/>
    <cellStyle name="60% - Énfasis4" xfId="16" xr:uid="{00000000-0005-0000-0000-00000F000000}"/>
    <cellStyle name="60% - Énfasis5" xfId="17" xr:uid="{00000000-0005-0000-0000-000010000000}"/>
    <cellStyle name="60% - Énfasis6" xfId="18" xr:uid="{00000000-0005-0000-0000-000011000000}"/>
    <cellStyle name="Buena" xfId="19" xr:uid="{00000000-0005-0000-0000-000012000000}"/>
    <cellStyle name="Cálculo" xfId="20" xr:uid="{00000000-0005-0000-0000-000013000000}"/>
    <cellStyle name="Celda de comprobación" xfId="21" xr:uid="{00000000-0005-0000-0000-000014000000}"/>
    <cellStyle name="Celda vinculada" xfId="22" xr:uid="{00000000-0005-0000-0000-000015000000}"/>
    <cellStyle name="CUADRO - Style1" xfId="23" xr:uid="{00000000-0005-0000-0000-000016000000}"/>
    <cellStyle name="CUADRO - Style1 2" xfId="63" xr:uid="{00000000-0005-0000-0000-000017000000}"/>
    <cellStyle name="CUERPO - Style2" xfId="24" xr:uid="{00000000-0005-0000-0000-000018000000}"/>
    <cellStyle name="CUERPO - Style2 2" xfId="64" xr:uid="{00000000-0005-0000-0000-000019000000}"/>
    <cellStyle name="Encabezado 1" xfId="25" xr:uid="{00000000-0005-0000-0000-00001A000000}"/>
    <cellStyle name="Encabezado 4" xfId="26" xr:uid="{00000000-0005-0000-0000-00001B000000}"/>
    <cellStyle name="Énfasis1" xfId="27" xr:uid="{00000000-0005-0000-0000-00001C000000}"/>
    <cellStyle name="Énfasis2" xfId="28" xr:uid="{00000000-0005-0000-0000-00001D000000}"/>
    <cellStyle name="Énfasis3" xfId="29" xr:uid="{00000000-0005-0000-0000-00001E000000}"/>
    <cellStyle name="Énfasis4" xfId="30" xr:uid="{00000000-0005-0000-0000-00001F000000}"/>
    <cellStyle name="Énfasis5" xfId="31" xr:uid="{00000000-0005-0000-0000-000020000000}"/>
    <cellStyle name="Énfasis6" xfId="32" xr:uid="{00000000-0005-0000-0000-000021000000}"/>
    <cellStyle name="Entrada" xfId="33" xr:uid="{00000000-0005-0000-0000-000022000000}"/>
    <cellStyle name="Hipervínculo" xfId="34" builtinId="8"/>
    <cellStyle name="Incorrecto" xfId="35" xr:uid="{00000000-0005-0000-0000-000024000000}"/>
    <cellStyle name="Millares" xfId="74" builtinId="3"/>
    <cellStyle name="Millares [0]" xfId="36" builtinId="6"/>
    <cellStyle name="Millares [0] 2" xfId="37" xr:uid="{00000000-0005-0000-0000-000026000000}"/>
    <cellStyle name="Millares 2" xfId="71" xr:uid="{43D34D3A-B3AF-40CB-8CF0-2B60B981DCEE}"/>
    <cellStyle name="Neutral" xfId="38" xr:uid="{00000000-0005-0000-0000-000027000000}"/>
    <cellStyle name="Normal" xfId="0" builtinId="0"/>
    <cellStyle name="Normal - Modelo1" xfId="39" xr:uid="{00000000-0005-0000-0000-000029000000}"/>
    <cellStyle name="Normal - Modelo2" xfId="40" xr:uid="{00000000-0005-0000-0000-00002A000000}"/>
    <cellStyle name="Normal - Modelo3" xfId="41" xr:uid="{00000000-0005-0000-0000-00002B000000}"/>
    <cellStyle name="Normal - Modelo4" xfId="42" xr:uid="{00000000-0005-0000-0000-00002C000000}"/>
    <cellStyle name="Normal - Modelo5" xfId="43" xr:uid="{00000000-0005-0000-0000-00002D000000}"/>
    <cellStyle name="Normal - Modelo6" xfId="44" xr:uid="{00000000-0005-0000-0000-00002E000000}"/>
    <cellStyle name="Normal - Modelo7" xfId="45" xr:uid="{00000000-0005-0000-0000-00002F000000}"/>
    <cellStyle name="Normal - Modelo8" xfId="46" xr:uid="{00000000-0005-0000-0000-000030000000}"/>
    <cellStyle name="Normal 2" xfId="47" xr:uid="{00000000-0005-0000-0000-000031000000}"/>
    <cellStyle name="Normal 2 2" xfId="48" xr:uid="{00000000-0005-0000-0000-000032000000}"/>
    <cellStyle name="Normal 2 3" xfId="73" xr:uid="{1227F5DD-F2CE-4DE9-BD5A-D7529EBFD22C}"/>
    <cellStyle name="Normal 3" xfId="49" xr:uid="{00000000-0005-0000-0000-000033000000}"/>
    <cellStyle name="Normal 3 2" xfId="70" xr:uid="{6D8A6DEC-537F-4AE9-B0DC-279ABAD37336}"/>
    <cellStyle name="Normal 4" xfId="62" xr:uid="{00000000-0005-0000-0000-000034000000}"/>
    <cellStyle name="Normal 4 2" xfId="69" xr:uid="{D0DE296C-3B01-418E-87A2-0E285905BC3E}"/>
    <cellStyle name="Normal 5" xfId="68" xr:uid="{00000000-0005-0000-0000-000035000000}"/>
    <cellStyle name="Normal 6" xfId="72" xr:uid="{B6014A9A-F06C-404D-9EC4-B55F7E67E956}"/>
    <cellStyle name="Normal_C-40-57(1)" xfId="50" xr:uid="{00000000-0005-0000-0000-000036000000}"/>
    <cellStyle name="Notas" xfId="51" xr:uid="{00000000-0005-0000-0000-000037000000}"/>
    <cellStyle name="NOTAS - Style3" xfId="52" xr:uid="{00000000-0005-0000-0000-000038000000}"/>
    <cellStyle name="NOTAS - Style3 2" xfId="65" xr:uid="{00000000-0005-0000-0000-000039000000}"/>
    <cellStyle name="RECUAD - Style4" xfId="53" xr:uid="{00000000-0005-0000-0000-00003A000000}"/>
    <cellStyle name="RECUAD - Style4 2" xfId="66" xr:uid="{00000000-0005-0000-0000-00003B000000}"/>
    <cellStyle name="Salida" xfId="54" xr:uid="{00000000-0005-0000-0000-00003C000000}"/>
    <cellStyle name="Texto de advertencia" xfId="55" xr:uid="{00000000-0005-0000-0000-00003D000000}"/>
    <cellStyle name="Texto explicativo" xfId="56" xr:uid="{00000000-0005-0000-0000-00003E000000}"/>
    <cellStyle name="Título" xfId="57" xr:uid="{00000000-0005-0000-0000-00003F000000}"/>
    <cellStyle name="TITULO - Style5" xfId="58" xr:uid="{00000000-0005-0000-0000-000040000000}"/>
    <cellStyle name="TITULO - Style5 2" xfId="67" xr:uid="{00000000-0005-0000-0000-000041000000}"/>
    <cellStyle name="Título 2" xfId="59" xr:uid="{00000000-0005-0000-0000-000042000000}"/>
    <cellStyle name="Título 3" xfId="60" xr:uid="{00000000-0005-0000-0000-000043000000}"/>
    <cellStyle name="Total" xfId="61" xr:uid="{00000000-0005-0000-0000-000044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FEF4C2"/>
      <color rgb="FFFFF0C7"/>
      <color rgb="FFF0EEDB"/>
      <color rgb="FFDEDFF5"/>
      <color rgb="FFD1D2E6"/>
      <color rgb="FFB5B7D6"/>
      <color rgb="FFFFE287"/>
      <color rgb="FFFFCC00"/>
      <color rgb="FFFAE9C1"/>
      <color rgb="FFC2D4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5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8C8C0-3280-421E-A721-1E72456CB596}">
  <sheetPr published="0"/>
  <dimension ref="A1:E37"/>
  <sheetViews>
    <sheetView topLeftCell="A19" zoomScale="200" zoomScaleNormal="200" workbookViewId="0">
      <selection activeCell="B1" sqref="B1"/>
    </sheetView>
  </sheetViews>
  <sheetFormatPr baseColWidth="10" defaultColWidth="11.5546875" defaultRowHeight="14.25" customHeight="1" x14ac:dyDescent="0.2"/>
  <cols>
    <col min="1" max="1" width="3.6640625" style="162" customWidth="1"/>
    <col min="2" max="4" width="11.5546875" style="162"/>
    <col min="5" max="5" width="25.44140625" style="162" customWidth="1"/>
    <col min="6" max="16384" width="11.5546875" style="162"/>
  </cols>
  <sheetData>
    <row r="1" spans="1:5" ht="14.25" customHeight="1" x14ac:dyDescent="0.25">
      <c r="A1" s="161" t="s">
        <v>57</v>
      </c>
      <c r="B1" s="161"/>
    </row>
    <row r="3" spans="1:5" ht="14.25" customHeight="1" x14ac:dyDescent="0.2">
      <c r="B3" s="192"/>
    </row>
    <row r="5" spans="1:5" ht="14.25" customHeight="1" x14ac:dyDescent="0.2">
      <c r="A5" s="163"/>
    </row>
    <row r="6" spans="1:5" ht="14.25" customHeight="1" x14ac:dyDescent="0.2">
      <c r="A6" s="164" t="s">
        <v>54</v>
      </c>
      <c r="B6" s="332" t="s">
        <v>56</v>
      </c>
      <c r="C6" s="333"/>
      <c r="D6" s="333"/>
      <c r="E6" s="334"/>
    </row>
    <row r="7" spans="1:5" ht="14.25" customHeight="1" x14ac:dyDescent="0.2">
      <c r="A7" s="165"/>
      <c r="B7" s="335" t="s">
        <v>58</v>
      </c>
      <c r="C7" s="336"/>
      <c r="D7" s="336"/>
      <c r="E7" s="337"/>
    </row>
    <row r="8" spans="1:5" ht="14.25" customHeight="1" x14ac:dyDescent="0.25">
      <c r="A8" s="166" t="s">
        <v>104</v>
      </c>
      <c r="B8" s="338" t="s">
        <v>213</v>
      </c>
      <c r="C8" s="339"/>
      <c r="D8" s="339"/>
      <c r="E8" s="340"/>
    </row>
    <row r="9" spans="1:5" ht="14.25" customHeight="1" x14ac:dyDescent="0.25">
      <c r="A9" s="166" t="s">
        <v>154</v>
      </c>
      <c r="B9" s="338" t="s">
        <v>239</v>
      </c>
      <c r="C9" s="339"/>
      <c r="D9" s="339"/>
      <c r="E9" s="340"/>
    </row>
    <row r="10" spans="1:5" ht="14.25" customHeight="1" x14ac:dyDescent="0.25">
      <c r="A10" s="166" t="s">
        <v>105</v>
      </c>
      <c r="B10" s="167" t="s">
        <v>214</v>
      </c>
      <c r="C10" s="168"/>
      <c r="D10" s="168"/>
      <c r="E10" s="169"/>
    </row>
    <row r="11" spans="1:5" ht="14.25" customHeight="1" x14ac:dyDescent="0.25">
      <c r="A11" s="166" t="s">
        <v>106</v>
      </c>
      <c r="B11" s="167" t="s">
        <v>215</v>
      </c>
      <c r="C11" s="168"/>
      <c r="D11" s="168"/>
      <c r="E11" s="169"/>
    </row>
    <row r="12" spans="1:5" ht="14.25" customHeight="1" x14ac:dyDescent="0.25">
      <c r="A12" s="166" t="s">
        <v>107</v>
      </c>
      <c r="B12" s="167" t="s">
        <v>216</v>
      </c>
      <c r="C12" s="168"/>
      <c r="D12" s="168"/>
      <c r="E12" s="169"/>
    </row>
    <row r="13" spans="1:5" ht="14.25" customHeight="1" x14ac:dyDescent="0.25">
      <c r="A13" s="166" t="s">
        <v>108</v>
      </c>
      <c r="B13" s="167" t="s">
        <v>217</v>
      </c>
      <c r="C13" s="168"/>
      <c r="D13" s="168"/>
      <c r="E13" s="169"/>
    </row>
    <row r="14" spans="1:5" ht="14.25" customHeight="1" x14ac:dyDescent="0.25">
      <c r="A14" s="166" t="s">
        <v>109</v>
      </c>
      <c r="B14" s="167" t="s">
        <v>218</v>
      </c>
      <c r="C14" s="168"/>
      <c r="D14" s="168"/>
      <c r="E14" s="169"/>
    </row>
    <row r="15" spans="1:5" ht="14.25" customHeight="1" x14ac:dyDescent="0.25">
      <c r="A15" s="166" t="s">
        <v>110</v>
      </c>
      <c r="B15" s="167" t="s">
        <v>219</v>
      </c>
      <c r="C15" s="168"/>
      <c r="D15" s="168"/>
      <c r="E15" s="169"/>
    </row>
    <row r="16" spans="1:5" ht="14.25" customHeight="1" x14ac:dyDescent="0.25">
      <c r="A16" s="166" t="s">
        <v>111</v>
      </c>
      <c r="B16" s="167" t="s">
        <v>220</v>
      </c>
      <c r="C16" s="168"/>
      <c r="D16" s="168"/>
      <c r="E16" s="169"/>
    </row>
    <row r="17" spans="1:5" ht="14.25" customHeight="1" x14ac:dyDescent="0.25">
      <c r="A17" s="166" t="s">
        <v>112</v>
      </c>
      <c r="B17" s="167" t="s">
        <v>221</v>
      </c>
      <c r="C17" s="168"/>
      <c r="D17" s="168"/>
      <c r="E17" s="169"/>
    </row>
    <row r="18" spans="1:5" ht="14.25" customHeight="1" x14ac:dyDescent="0.25">
      <c r="A18" s="166" t="s">
        <v>113</v>
      </c>
      <c r="B18" s="167" t="s">
        <v>222</v>
      </c>
      <c r="C18" s="168"/>
      <c r="D18" s="168"/>
      <c r="E18" s="169"/>
    </row>
    <row r="19" spans="1:5" ht="14.25" customHeight="1" x14ac:dyDescent="0.25">
      <c r="A19" s="166" t="s">
        <v>114</v>
      </c>
      <c r="B19" s="167" t="s">
        <v>223</v>
      </c>
      <c r="C19" s="168"/>
      <c r="D19" s="168"/>
      <c r="E19" s="169"/>
    </row>
    <row r="20" spans="1:5" ht="14.25" customHeight="1" x14ac:dyDescent="0.25">
      <c r="A20" s="166" t="s">
        <v>115</v>
      </c>
      <c r="B20" s="167" t="s">
        <v>224</v>
      </c>
      <c r="C20" s="168"/>
      <c r="D20" s="168"/>
      <c r="E20" s="169"/>
    </row>
    <row r="21" spans="1:5" ht="14.25" customHeight="1" x14ac:dyDescent="0.25">
      <c r="A21" s="166" t="s">
        <v>116</v>
      </c>
      <c r="B21" s="167" t="s">
        <v>225</v>
      </c>
      <c r="C21" s="168"/>
      <c r="D21" s="168"/>
      <c r="E21" s="169"/>
    </row>
    <row r="22" spans="1:5" ht="14.25" customHeight="1" x14ac:dyDescent="0.25">
      <c r="A22" s="166" t="s">
        <v>117</v>
      </c>
      <c r="B22" s="167" t="s">
        <v>226</v>
      </c>
      <c r="C22" s="168"/>
      <c r="D22" s="168"/>
      <c r="E22" s="169"/>
    </row>
    <row r="23" spans="1:5" ht="14.25" customHeight="1" x14ac:dyDescent="0.25">
      <c r="A23" s="166" t="s">
        <v>118</v>
      </c>
      <c r="B23" s="167" t="s">
        <v>227</v>
      </c>
      <c r="C23" s="168"/>
      <c r="D23" s="168"/>
      <c r="E23" s="169"/>
    </row>
    <row r="24" spans="1:5" ht="14.25" customHeight="1" x14ac:dyDescent="0.25">
      <c r="A24" s="166" t="s">
        <v>119</v>
      </c>
      <c r="B24" s="167" t="s">
        <v>228</v>
      </c>
      <c r="C24" s="168"/>
      <c r="D24" s="168"/>
      <c r="E24" s="169"/>
    </row>
    <row r="25" spans="1:5" ht="14.25" customHeight="1" x14ac:dyDescent="0.25">
      <c r="A25" s="166" t="s">
        <v>120</v>
      </c>
      <c r="B25" s="167" t="s">
        <v>229</v>
      </c>
      <c r="C25" s="168"/>
      <c r="D25" s="168"/>
      <c r="E25" s="169"/>
    </row>
    <row r="26" spans="1:5" ht="14.25" customHeight="1" x14ac:dyDescent="0.25">
      <c r="A26" s="166" t="s">
        <v>121</v>
      </c>
      <c r="B26" s="167" t="s">
        <v>230</v>
      </c>
      <c r="C26" s="168"/>
      <c r="D26" s="168"/>
      <c r="E26" s="169"/>
    </row>
    <row r="27" spans="1:5" ht="14.25" customHeight="1" x14ac:dyDescent="0.25">
      <c r="A27" s="166" t="s">
        <v>122</v>
      </c>
      <c r="B27" s="167" t="s">
        <v>231</v>
      </c>
      <c r="C27" s="168"/>
      <c r="D27" s="168"/>
      <c r="E27" s="169"/>
    </row>
    <row r="28" spans="1:5" ht="14.25" customHeight="1" x14ac:dyDescent="0.25">
      <c r="A28" s="166" t="s">
        <v>123</v>
      </c>
      <c r="B28" s="167" t="s">
        <v>232</v>
      </c>
      <c r="C28" s="168"/>
      <c r="D28" s="168"/>
      <c r="E28" s="169"/>
    </row>
    <row r="29" spans="1:5" ht="14.25" customHeight="1" x14ac:dyDescent="0.25">
      <c r="A29" s="166" t="s">
        <v>124</v>
      </c>
      <c r="B29" s="167" t="s">
        <v>233</v>
      </c>
      <c r="C29" s="168"/>
      <c r="D29" s="168"/>
      <c r="E29" s="169"/>
    </row>
    <row r="30" spans="1:5" ht="14.25" customHeight="1" x14ac:dyDescent="0.25">
      <c r="A30" s="166" t="s">
        <v>125</v>
      </c>
      <c r="B30" s="167" t="s">
        <v>234</v>
      </c>
      <c r="C30" s="168"/>
      <c r="D30" s="168"/>
      <c r="E30" s="169"/>
    </row>
    <row r="31" spans="1:5" ht="14.25" customHeight="1" x14ac:dyDescent="0.25">
      <c r="A31" s="166" t="s">
        <v>126</v>
      </c>
      <c r="B31" s="167" t="s">
        <v>235</v>
      </c>
      <c r="C31" s="168"/>
      <c r="D31" s="168"/>
      <c r="E31" s="169"/>
    </row>
    <row r="32" spans="1:5" ht="14.25" customHeight="1" x14ac:dyDescent="0.25">
      <c r="A32" s="166" t="s">
        <v>127</v>
      </c>
      <c r="B32" s="167" t="s">
        <v>236</v>
      </c>
      <c r="C32" s="168"/>
      <c r="D32" s="168"/>
      <c r="E32" s="169"/>
    </row>
    <row r="33" spans="1:5" ht="14.25" customHeight="1" x14ac:dyDescent="0.25">
      <c r="A33" s="166" t="s">
        <v>128</v>
      </c>
      <c r="B33" s="167" t="s">
        <v>237</v>
      </c>
      <c r="C33" s="168"/>
      <c r="D33" s="168"/>
      <c r="E33" s="169"/>
    </row>
    <row r="34" spans="1:5" ht="14.25" customHeight="1" x14ac:dyDescent="0.25">
      <c r="A34" s="166" t="s">
        <v>129</v>
      </c>
      <c r="B34" s="167" t="s">
        <v>252</v>
      </c>
      <c r="C34" s="168"/>
      <c r="D34" s="168"/>
      <c r="E34" s="169"/>
    </row>
    <row r="35" spans="1:5" ht="14.25" customHeight="1" x14ac:dyDescent="0.25">
      <c r="A35" s="166" t="s">
        <v>130</v>
      </c>
      <c r="B35" s="167" t="s">
        <v>238</v>
      </c>
      <c r="C35" s="168"/>
      <c r="D35" s="168"/>
      <c r="E35" s="169"/>
    </row>
    <row r="36" spans="1:5" ht="14.25" customHeight="1" x14ac:dyDescent="0.25">
      <c r="A36" s="166" t="s">
        <v>131</v>
      </c>
      <c r="B36" s="167" t="s">
        <v>253</v>
      </c>
      <c r="C36" s="168"/>
      <c r="D36" s="168"/>
      <c r="E36" s="169"/>
    </row>
    <row r="37" spans="1:5" ht="14.25" customHeight="1" x14ac:dyDescent="0.25">
      <c r="A37" s="166"/>
    </row>
  </sheetData>
  <mergeCells count="4">
    <mergeCell ref="B6:E6"/>
    <mergeCell ref="B7:E7"/>
    <mergeCell ref="B8:E8"/>
    <mergeCell ref="B9:E9"/>
  </mergeCells>
  <phoneticPr fontId="62" type="noConversion"/>
  <hyperlinks>
    <hyperlink ref="A8" location="'C-20'!A1" display="C. 24" xr:uid="{4B1F7114-F181-4EC1-800E-909668B3D5BC}"/>
    <hyperlink ref="A9" location="'C-20'!A1" display="C. 24" xr:uid="{06770446-000D-49C8-9F32-E620573A37FD}"/>
  </hyperlinks>
  <printOptions horizontalCentered="1"/>
  <pageMargins left="0.74803149606299213" right="0.74803149606299213" top="1.3779527559055118" bottom="0.98425196850393704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P66"/>
  <sheetViews>
    <sheetView showGridLines="0" zoomScaleNormal="100" workbookViewId="0">
      <selection activeCell="C43" sqref="C43"/>
    </sheetView>
  </sheetViews>
  <sheetFormatPr baseColWidth="10" defaultColWidth="5.33203125" defaultRowHeight="12" customHeight="1" x14ac:dyDescent="0.25"/>
  <cols>
    <col min="1" max="1" width="9.6640625" style="31" customWidth="1"/>
    <col min="2" max="2" width="3.44140625" style="31" customWidth="1"/>
    <col min="3" max="14" width="4.21875" style="31" customWidth="1"/>
    <col min="15" max="15" width="5.6640625" style="31" customWidth="1"/>
    <col min="16" max="16384" width="5.33203125" style="31"/>
  </cols>
  <sheetData>
    <row r="1" spans="1:16" ht="20.25" customHeight="1" x14ac:dyDescent="0.25">
      <c r="A1" s="29" t="s">
        <v>206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37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2" t="s">
        <v>26</v>
      </c>
      <c r="P4" s="68"/>
    </row>
    <row r="5" spans="1:16" ht="12.95" customHeight="1" x14ac:dyDescent="0.25">
      <c r="A5" s="366" t="s">
        <v>24</v>
      </c>
      <c r="B5" s="243">
        <v>2024</v>
      </c>
      <c r="C5" s="244">
        <v>866.21541908996414</v>
      </c>
      <c r="D5" s="244">
        <v>1006.8880344431384</v>
      </c>
      <c r="E5" s="244">
        <v>1090.5192644145</v>
      </c>
      <c r="F5" s="244">
        <v>1317.8786571870753</v>
      </c>
      <c r="G5" s="244">
        <v>1323.7527702999998</v>
      </c>
      <c r="H5" s="244">
        <v>1306.221393</v>
      </c>
      <c r="I5" s="244">
        <v>1282.0574795</v>
      </c>
      <c r="J5" s="244">
        <v>1142.4027748000001</v>
      </c>
      <c r="K5" s="244">
        <v>1004.8583615</v>
      </c>
      <c r="L5" s="244">
        <v>951.02005600000007</v>
      </c>
      <c r="M5" s="244">
        <v>903.93899450000004</v>
      </c>
      <c r="N5" s="244">
        <v>813.69312200000002</v>
      </c>
      <c r="O5" s="245">
        <f>SUM(C5:N5)</f>
        <v>13009.446326734678</v>
      </c>
      <c r="P5" s="30"/>
    </row>
    <row r="6" spans="1:16" ht="12.95" customHeight="1" x14ac:dyDescent="0.25">
      <c r="A6" s="367"/>
      <c r="B6" s="246" t="s">
        <v>177</v>
      </c>
      <c r="C6" s="247">
        <v>979.51309272140008</v>
      </c>
      <c r="D6" s="247">
        <v>1031.6982292994924</v>
      </c>
      <c r="E6" s="247">
        <v>1121.2447465870769</v>
      </c>
      <c r="F6" s="247">
        <v>1345.3171900000002</v>
      </c>
      <c r="G6" s="247">
        <v>1343.2933109167304</v>
      </c>
      <c r="H6" s="247">
        <v>1321.6396175</v>
      </c>
      <c r="I6" s="247">
        <v>1299.2724985243901</v>
      </c>
      <c r="J6" s="247">
        <v>1156.4068589999997</v>
      </c>
      <c r="K6" s="247">
        <v>1030.911245</v>
      </c>
      <c r="L6" s="247">
        <v>970.40532750000011</v>
      </c>
      <c r="M6" s="247">
        <v>939.42051050000009</v>
      </c>
      <c r="N6" s="247">
        <v>848.96876448985961</v>
      </c>
      <c r="O6" s="248">
        <f>SUM(C6:N6)</f>
        <v>13388.091392038948</v>
      </c>
      <c r="P6" s="30"/>
    </row>
    <row r="7" spans="1:16" ht="11.1" customHeight="1" x14ac:dyDescent="0.25">
      <c r="A7" s="69" t="s">
        <v>3</v>
      </c>
      <c r="B7" s="70">
        <v>2024</v>
      </c>
      <c r="C7" s="105">
        <v>0</v>
      </c>
      <c r="D7" s="105">
        <v>0</v>
      </c>
      <c r="E7" s="105">
        <v>0</v>
      </c>
      <c r="F7" s="105">
        <v>0</v>
      </c>
      <c r="G7" s="105">
        <v>0</v>
      </c>
      <c r="H7" s="105">
        <v>0</v>
      </c>
      <c r="I7" s="105">
        <v>0</v>
      </c>
      <c r="J7" s="105">
        <v>0</v>
      </c>
      <c r="K7" s="105">
        <v>0</v>
      </c>
      <c r="L7" s="105">
        <v>0</v>
      </c>
      <c r="M7" s="105">
        <v>0</v>
      </c>
      <c r="N7" s="105">
        <v>0</v>
      </c>
      <c r="O7" s="245">
        <f>SUM(C7:N7)</f>
        <v>0</v>
      </c>
      <c r="P7" s="30"/>
    </row>
    <row r="8" spans="1:16" ht="11.1" customHeight="1" x14ac:dyDescent="0.25">
      <c r="A8" s="69"/>
      <c r="B8" s="70">
        <v>2025</v>
      </c>
      <c r="C8" s="105">
        <v>0</v>
      </c>
      <c r="D8" s="105">
        <v>0</v>
      </c>
      <c r="E8" s="105">
        <v>0</v>
      </c>
      <c r="F8" s="105">
        <v>0</v>
      </c>
      <c r="G8" s="105">
        <v>0</v>
      </c>
      <c r="H8" s="105">
        <v>0</v>
      </c>
      <c r="I8" s="105">
        <v>0</v>
      </c>
      <c r="J8" s="105">
        <v>0</v>
      </c>
      <c r="K8" s="105">
        <v>0</v>
      </c>
      <c r="L8" s="105">
        <v>0</v>
      </c>
      <c r="M8" s="105">
        <v>0</v>
      </c>
      <c r="N8" s="105">
        <v>0</v>
      </c>
      <c r="O8" s="245">
        <f t="shared" ref="O8:O58" si="0">SUM(C8:N8)</f>
        <v>0</v>
      </c>
      <c r="P8" s="30"/>
    </row>
    <row r="9" spans="1:16" ht="11.1" customHeight="1" x14ac:dyDescent="0.25">
      <c r="A9" s="69" t="s">
        <v>4</v>
      </c>
      <c r="B9" s="70">
        <v>2024</v>
      </c>
      <c r="C9" s="105">
        <v>1.2191401820000001</v>
      </c>
      <c r="D9" s="105">
        <v>1.3883184615384592</v>
      </c>
      <c r="E9" s="107">
        <v>1.2212319144999999</v>
      </c>
      <c r="F9" s="105">
        <v>0.97200799999999998</v>
      </c>
      <c r="G9" s="105">
        <v>1.02796</v>
      </c>
      <c r="H9" s="105">
        <v>0.94120000000000004</v>
      </c>
      <c r="I9" s="105">
        <v>1.0353000000000001</v>
      </c>
      <c r="J9" s="105">
        <v>1.3165853000000001</v>
      </c>
      <c r="K9" s="105">
        <v>1.232</v>
      </c>
      <c r="L9" s="105">
        <v>1.0840000000000001</v>
      </c>
      <c r="M9" s="105">
        <v>1.224</v>
      </c>
      <c r="N9" s="105">
        <v>1.1472</v>
      </c>
      <c r="O9" s="245">
        <f t="shared" si="0"/>
        <v>13.808943858038459</v>
      </c>
      <c r="P9" s="30"/>
    </row>
    <row r="10" spans="1:16" ht="11.1" customHeight="1" x14ac:dyDescent="0.25">
      <c r="A10" s="69"/>
      <c r="B10" s="70">
        <v>2025</v>
      </c>
      <c r="C10" s="105">
        <v>1.2389287214</v>
      </c>
      <c r="D10" s="105">
        <v>1.4238459999999999</v>
      </c>
      <c r="E10" s="105">
        <v>1.24293158707692</v>
      </c>
      <c r="F10" s="105">
        <v>1.0168200000000001</v>
      </c>
      <c r="G10" s="105">
        <v>1.13012</v>
      </c>
      <c r="H10" s="105">
        <v>1.0234000000000001</v>
      </c>
      <c r="I10" s="105">
        <v>1.05743902439</v>
      </c>
      <c r="J10" s="105">
        <v>1.3540000000000001</v>
      </c>
      <c r="K10" s="105">
        <v>1.242</v>
      </c>
      <c r="L10" s="105">
        <v>1.1264000000000001</v>
      </c>
      <c r="M10" s="105">
        <v>1.2323999999999999</v>
      </c>
      <c r="N10" s="105">
        <v>1.2472000000000001</v>
      </c>
      <c r="O10" s="245">
        <f t="shared" si="0"/>
        <v>14.335485332866922</v>
      </c>
      <c r="P10" s="30"/>
    </row>
    <row r="11" spans="1:16" ht="11.1" customHeight="1" x14ac:dyDescent="0.25">
      <c r="A11" s="73" t="s">
        <v>31</v>
      </c>
      <c r="B11" s="70">
        <v>2024</v>
      </c>
      <c r="C11" s="105">
        <v>42.296999999999997</v>
      </c>
      <c r="D11" s="105">
        <v>44.017699999999998</v>
      </c>
      <c r="E11" s="105">
        <v>44.023899999999998</v>
      </c>
      <c r="F11" s="105">
        <v>41.116</v>
      </c>
      <c r="G11" s="105">
        <v>39.170500000000004</v>
      </c>
      <c r="H11" s="105">
        <v>41.189</v>
      </c>
      <c r="I11" s="105">
        <v>41.872</v>
      </c>
      <c r="J11" s="105">
        <v>41.373999999999995</v>
      </c>
      <c r="K11" s="105">
        <v>38.876800000000003</v>
      </c>
      <c r="L11" s="105">
        <v>38.902000000000001</v>
      </c>
      <c r="M11" s="105">
        <v>37.852999999999994</v>
      </c>
      <c r="N11" s="105">
        <v>38.564</v>
      </c>
      <c r="O11" s="245">
        <f t="shared" si="0"/>
        <v>489.25589999999994</v>
      </c>
      <c r="P11" s="30"/>
    </row>
    <row r="12" spans="1:16" ht="11.1" customHeight="1" x14ac:dyDescent="0.25">
      <c r="A12" s="73"/>
      <c r="B12" s="70">
        <v>2025</v>
      </c>
      <c r="C12" s="105">
        <v>40.872399999999999</v>
      </c>
      <c r="D12" s="105">
        <v>43.145399999999995</v>
      </c>
      <c r="E12" s="105">
        <v>42.657399999999996</v>
      </c>
      <c r="F12" s="105">
        <v>40.128999999999998</v>
      </c>
      <c r="G12" s="105">
        <v>38.066000000000003</v>
      </c>
      <c r="H12" s="105">
        <v>40.131900000000002</v>
      </c>
      <c r="I12" s="105">
        <v>40.311700000000002</v>
      </c>
      <c r="J12" s="105">
        <v>40.488999999999997</v>
      </c>
      <c r="K12" s="105">
        <v>38.013000000000005</v>
      </c>
      <c r="L12" s="105">
        <v>37.538699999999999</v>
      </c>
      <c r="M12" s="105">
        <v>36.314099999999996</v>
      </c>
      <c r="N12" s="105">
        <v>37.518000000000001</v>
      </c>
      <c r="O12" s="245">
        <f t="shared" si="0"/>
        <v>475.1866</v>
      </c>
      <c r="P12" s="30"/>
    </row>
    <row r="13" spans="1:16" ht="11.1" customHeight="1" x14ac:dyDescent="0.25">
      <c r="A13" s="69" t="s">
        <v>18</v>
      </c>
      <c r="B13" s="70">
        <v>2024</v>
      </c>
      <c r="C13" s="105">
        <v>101.9008</v>
      </c>
      <c r="D13" s="105">
        <v>90.761400000000009</v>
      </c>
      <c r="E13" s="105">
        <v>96.248999999999995</v>
      </c>
      <c r="F13" s="105">
        <v>98.002899999999983</v>
      </c>
      <c r="G13" s="105">
        <v>99.375</v>
      </c>
      <c r="H13" s="105">
        <v>106.05</v>
      </c>
      <c r="I13" s="105">
        <v>106.27500000000003</v>
      </c>
      <c r="J13" s="105">
        <v>105.8644</v>
      </c>
      <c r="K13" s="105">
        <v>102.88180000000001</v>
      </c>
      <c r="L13" s="105">
        <v>102.00819999999999</v>
      </c>
      <c r="M13" s="105">
        <v>101.97279999999999</v>
      </c>
      <c r="N13" s="105">
        <v>105.04100000000001</v>
      </c>
      <c r="O13" s="245">
        <f t="shared" si="0"/>
        <v>1216.3823</v>
      </c>
      <c r="P13" s="30"/>
    </row>
    <row r="14" spans="1:16" ht="11.1" customHeight="1" x14ac:dyDescent="0.25">
      <c r="A14" s="69"/>
      <c r="B14" s="70">
        <v>2025</v>
      </c>
      <c r="C14" s="105">
        <v>105.26249999999999</v>
      </c>
      <c r="D14" s="105">
        <v>106.60400000000001</v>
      </c>
      <c r="E14" s="105">
        <v>112.13299999999998</v>
      </c>
      <c r="F14" s="105">
        <v>121.41050000000001</v>
      </c>
      <c r="G14" s="105">
        <v>121.871</v>
      </c>
      <c r="H14" s="105">
        <v>121.91200000000001</v>
      </c>
      <c r="I14" s="105">
        <v>122.905</v>
      </c>
      <c r="J14" s="105">
        <v>123.67490000000001</v>
      </c>
      <c r="K14" s="105">
        <v>123.02449999999999</v>
      </c>
      <c r="L14" s="105">
        <v>123.9499</v>
      </c>
      <c r="M14" s="105">
        <v>124.63760000000001</v>
      </c>
      <c r="N14" s="105">
        <v>128.4597</v>
      </c>
      <c r="O14" s="245">
        <f t="shared" si="0"/>
        <v>1435.8445999999999</v>
      </c>
      <c r="P14" s="30"/>
    </row>
    <row r="15" spans="1:16" ht="11.1" customHeight="1" x14ac:dyDescent="0.25">
      <c r="A15" s="69" t="s">
        <v>89</v>
      </c>
      <c r="B15" s="70">
        <v>2024</v>
      </c>
      <c r="C15" s="105">
        <v>68.164699999999996</v>
      </c>
      <c r="D15" s="105">
        <v>61.567999999999998</v>
      </c>
      <c r="E15" s="105">
        <v>56.207999999999998</v>
      </c>
      <c r="F15" s="105">
        <v>68.183000000000007</v>
      </c>
      <c r="G15" s="105">
        <v>76.468000000000004</v>
      </c>
      <c r="H15" s="105">
        <v>77.168999999999997</v>
      </c>
      <c r="I15" s="105">
        <v>73.037999999999997</v>
      </c>
      <c r="J15" s="105">
        <v>55.048000000000002</v>
      </c>
      <c r="K15" s="105">
        <v>44.431699999999999</v>
      </c>
      <c r="L15" s="105">
        <v>55.838999999999999</v>
      </c>
      <c r="M15" s="105">
        <v>54.606999999999999</v>
      </c>
      <c r="N15" s="105">
        <v>60.347000000000001</v>
      </c>
      <c r="O15" s="245">
        <f t="shared" si="0"/>
        <v>751.07140000000004</v>
      </c>
      <c r="P15" s="30"/>
    </row>
    <row r="16" spans="1:16" ht="11.1" customHeight="1" x14ac:dyDescent="0.25">
      <c r="A16" s="69"/>
      <c r="B16" s="70">
        <v>2025</v>
      </c>
      <c r="C16" s="105">
        <v>67.358000000000004</v>
      </c>
      <c r="D16" s="105">
        <v>60.581000000000003</v>
      </c>
      <c r="E16" s="105">
        <v>55.328000000000003</v>
      </c>
      <c r="F16" s="105">
        <v>67.313999999999993</v>
      </c>
      <c r="G16" s="105">
        <v>74.387</v>
      </c>
      <c r="H16" s="105">
        <v>75.365799999999993</v>
      </c>
      <c r="I16" s="105">
        <v>72.168000000000006</v>
      </c>
      <c r="J16" s="105">
        <v>53.537999999999997</v>
      </c>
      <c r="K16" s="105">
        <v>42.861800000000002</v>
      </c>
      <c r="L16" s="105">
        <v>53.546999999999997</v>
      </c>
      <c r="M16" s="105">
        <v>56.317749999999997</v>
      </c>
      <c r="N16" s="105">
        <v>60.314</v>
      </c>
      <c r="O16" s="245">
        <f t="shared" si="0"/>
        <v>739.08034999999995</v>
      </c>
      <c r="P16" s="30"/>
    </row>
    <row r="17" spans="1:16" ht="11.1" customHeight="1" x14ac:dyDescent="0.25">
      <c r="A17" s="73" t="s">
        <v>0</v>
      </c>
      <c r="B17" s="70">
        <v>2024</v>
      </c>
      <c r="C17" s="105">
        <v>0</v>
      </c>
      <c r="D17" s="105">
        <v>0</v>
      </c>
      <c r="E17" s="105">
        <v>0</v>
      </c>
      <c r="F17" s="105">
        <v>0</v>
      </c>
      <c r="G17" s="105">
        <v>0</v>
      </c>
      <c r="H17" s="105">
        <v>0</v>
      </c>
      <c r="I17" s="105">
        <v>0</v>
      </c>
      <c r="J17" s="105">
        <v>0</v>
      </c>
      <c r="K17" s="105">
        <v>0</v>
      </c>
      <c r="L17" s="105">
        <v>0</v>
      </c>
      <c r="M17" s="105">
        <v>0</v>
      </c>
      <c r="N17" s="105">
        <v>0</v>
      </c>
      <c r="O17" s="245">
        <f t="shared" si="0"/>
        <v>0</v>
      </c>
      <c r="P17" s="30"/>
    </row>
    <row r="18" spans="1:16" ht="11.1" customHeight="1" x14ac:dyDescent="0.25">
      <c r="A18" s="73"/>
      <c r="B18" s="70">
        <v>2025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 s="105">
        <v>0</v>
      </c>
      <c r="I18" s="105">
        <v>0</v>
      </c>
      <c r="J18" s="105">
        <v>0</v>
      </c>
      <c r="K18" s="105">
        <v>0</v>
      </c>
      <c r="L18" s="105">
        <v>0</v>
      </c>
      <c r="M18" s="105">
        <v>0</v>
      </c>
      <c r="N18" s="105">
        <v>0</v>
      </c>
      <c r="O18" s="245">
        <f t="shared" si="0"/>
        <v>0</v>
      </c>
      <c r="P18" s="30"/>
    </row>
    <row r="19" spans="1:16" ht="11.1" customHeight="1" x14ac:dyDescent="0.25">
      <c r="A19" s="74" t="s">
        <v>15</v>
      </c>
      <c r="B19" s="70">
        <v>2024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45">
        <f t="shared" si="0"/>
        <v>0</v>
      </c>
      <c r="P19" s="30"/>
    </row>
    <row r="20" spans="1:16" ht="11.1" customHeight="1" x14ac:dyDescent="0.25">
      <c r="A20" s="73"/>
      <c r="B20" s="70">
        <v>2025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>
        <v>0</v>
      </c>
      <c r="O20" s="245">
        <f t="shared" si="0"/>
        <v>0</v>
      </c>
      <c r="P20" s="30"/>
    </row>
    <row r="21" spans="1:16" ht="11.1" customHeight="1" x14ac:dyDescent="0.25">
      <c r="A21" s="69" t="s">
        <v>32</v>
      </c>
      <c r="B21" s="70">
        <v>2024</v>
      </c>
      <c r="C21" s="105">
        <v>180.339</v>
      </c>
      <c r="D21" s="105">
        <v>201.30799999999999</v>
      </c>
      <c r="E21" s="105">
        <v>217.19200000000001</v>
      </c>
      <c r="F21" s="105">
        <v>237.398</v>
      </c>
      <c r="G21" s="105">
        <v>253.428</v>
      </c>
      <c r="H21" s="105">
        <v>264.34800000000001</v>
      </c>
      <c r="I21" s="105">
        <v>259.61799999999999</v>
      </c>
      <c r="J21" s="105">
        <v>239.40799999999999</v>
      </c>
      <c r="K21" s="105">
        <v>221.80699999999999</v>
      </c>
      <c r="L21" s="105">
        <v>200.14699999999999</v>
      </c>
      <c r="M21" s="105">
        <v>180.04329999999999</v>
      </c>
      <c r="N21" s="105">
        <v>160.33699999999999</v>
      </c>
      <c r="O21" s="245">
        <f t="shared" si="0"/>
        <v>2615.3732999999993</v>
      </c>
      <c r="P21" s="30"/>
    </row>
    <row r="22" spans="1:16" ht="11.1" customHeight="1" x14ac:dyDescent="0.25">
      <c r="A22" s="69"/>
      <c r="B22" s="70">
        <v>2025</v>
      </c>
      <c r="C22" s="105">
        <v>176.619</v>
      </c>
      <c r="D22" s="105">
        <v>194.48599999999999</v>
      </c>
      <c r="E22" s="105">
        <v>210.44900000000001</v>
      </c>
      <c r="F22" s="105">
        <v>232.33799999999999</v>
      </c>
      <c r="G22" s="105">
        <v>248.41800000000001</v>
      </c>
      <c r="H22" s="105">
        <v>250.38800000000001</v>
      </c>
      <c r="I22" s="105">
        <v>252.34100000000001</v>
      </c>
      <c r="J22" s="105">
        <v>234.61699999999999</v>
      </c>
      <c r="K22" s="105">
        <v>219.44900000000001</v>
      </c>
      <c r="L22" s="105">
        <v>196.76400000000001</v>
      </c>
      <c r="M22" s="105">
        <v>180.673</v>
      </c>
      <c r="N22" s="105">
        <v>161.64400000000001</v>
      </c>
      <c r="O22" s="245">
        <f t="shared" si="0"/>
        <v>2558.1859999999997</v>
      </c>
      <c r="P22" s="30"/>
    </row>
    <row r="23" spans="1:16" ht="11.1" customHeight="1" x14ac:dyDescent="0.25">
      <c r="A23" s="69" t="s">
        <v>17</v>
      </c>
      <c r="B23" s="70">
        <v>2024</v>
      </c>
      <c r="C23" s="105">
        <v>38.601999999999997</v>
      </c>
      <c r="D23" s="105">
        <v>36.0458</v>
      </c>
      <c r="E23" s="105">
        <v>38.457999999999998</v>
      </c>
      <c r="F23" s="105">
        <v>37.805999999999997</v>
      </c>
      <c r="G23" s="105">
        <v>46.325400000000002</v>
      </c>
      <c r="H23" s="105">
        <v>47.691000000000003</v>
      </c>
      <c r="I23" s="105">
        <v>40.320999999999998</v>
      </c>
      <c r="J23" s="105">
        <v>42.307000000000002</v>
      </c>
      <c r="K23" s="105">
        <v>44.581000000000003</v>
      </c>
      <c r="L23" s="105">
        <v>41.482999999999997</v>
      </c>
      <c r="M23" s="105">
        <v>40.506999999999998</v>
      </c>
      <c r="N23" s="105">
        <v>41.527999999999999</v>
      </c>
      <c r="O23" s="245">
        <f t="shared" si="0"/>
        <v>495.65520000000004</v>
      </c>
      <c r="P23" s="30"/>
    </row>
    <row r="24" spans="1:16" ht="11.1" customHeight="1" x14ac:dyDescent="0.25">
      <c r="A24" s="69"/>
      <c r="B24" s="70">
        <v>2025</v>
      </c>
      <c r="C24" s="105">
        <v>39.025480000000002</v>
      </c>
      <c r="D24" s="105">
        <v>36.514000000000003</v>
      </c>
      <c r="E24" s="105">
        <v>38.606999999999999</v>
      </c>
      <c r="F24" s="105">
        <v>37.969000000000001</v>
      </c>
      <c r="G24" s="105">
        <v>45.667400000000001</v>
      </c>
      <c r="H24" s="105">
        <v>46.976999999999997</v>
      </c>
      <c r="I24" s="105">
        <v>40.347000000000001</v>
      </c>
      <c r="J24" s="105">
        <v>41.558</v>
      </c>
      <c r="K24" s="105">
        <v>43.064700000000002</v>
      </c>
      <c r="L24" s="105">
        <v>40.407800000000002</v>
      </c>
      <c r="M24" s="105">
        <v>39.641100000000002</v>
      </c>
      <c r="N24" s="105">
        <v>40.160699999999999</v>
      </c>
      <c r="O24" s="245">
        <f t="shared" si="0"/>
        <v>489.93918000000002</v>
      </c>
      <c r="P24" s="30"/>
    </row>
    <row r="25" spans="1:16" ht="11.1" customHeight="1" x14ac:dyDescent="0.25">
      <c r="A25" s="69" t="s">
        <v>39</v>
      </c>
      <c r="B25" s="70">
        <v>2024</v>
      </c>
      <c r="C25" s="105">
        <v>3.2719999999999998</v>
      </c>
      <c r="D25" s="105">
        <v>3.4024999999999999</v>
      </c>
      <c r="E25" s="105">
        <v>3.9967999999999999</v>
      </c>
      <c r="F25" s="105">
        <v>3.86225</v>
      </c>
      <c r="G25" s="105">
        <v>3.2179500000000001</v>
      </c>
      <c r="H25" s="105">
        <v>3.0781000000000001</v>
      </c>
      <c r="I25" s="105">
        <v>3.5313500000000002</v>
      </c>
      <c r="J25" s="105">
        <v>4.3135000000000003</v>
      </c>
      <c r="K25" s="105">
        <v>4.1959999999999997</v>
      </c>
      <c r="L25" s="105">
        <v>3.5762749999999999</v>
      </c>
      <c r="M25" s="105">
        <v>4.2876000000000003</v>
      </c>
      <c r="N25" s="105">
        <v>3.8511500000000001</v>
      </c>
      <c r="O25" s="245">
        <f t="shared" si="0"/>
        <v>44.585474999999995</v>
      </c>
      <c r="P25" s="30"/>
    </row>
    <row r="26" spans="1:16" ht="11.1" customHeight="1" x14ac:dyDescent="0.25">
      <c r="A26" s="69"/>
      <c r="B26" s="70">
        <v>2025</v>
      </c>
      <c r="C26" s="105">
        <v>3.4728340000000002</v>
      </c>
      <c r="D26" s="105">
        <v>3.5843532994923901</v>
      </c>
      <c r="E26" s="105">
        <v>3.7174999999999998</v>
      </c>
      <c r="F26" s="105">
        <v>3.5727000000000002</v>
      </c>
      <c r="G26" s="105">
        <v>2.9155500000000001</v>
      </c>
      <c r="H26" s="105">
        <v>3.33345</v>
      </c>
      <c r="I26" s="105">
        <v>3.7028500000000002</v>
      </c>
      <c r="J26" s="105">
        <v>4.0542499999999997</v>
      </c>
      <c r="K26" s="105">
        <v>3.9302999999999999</v>
      </c>
      <c r="L26" s="105">
        <v>3.6368999999999998</v>
      </c>
      <c r="M26" s="105">
        <v>4.3714000000000004</v>
      </c>
      <c r="N26" s="105">
        <v>4.0213999999999999</v>
      </c>
      <c r="O26" s="245">
        <f t="shared" si="0"/>
        <v>44.313487299492387</v>
      </c>
      <c r="P26" s="30"/>
    </row>
    <row r="27" spans="1:16" ht="11.1" customHeight="1" x14ac:dyDescent="0.25">
      <c r="A27" s="69" t="s">
        <v>38</v>
      </c>
      <c r="B27" s="70">
        <v>2024</v>
      </c>
      <c r="C27" s="105">
        <v>0</v>
      </c>
      <c r="D27" s="105">
        <v>0</v>
      </c>
      <c r="E27" s="105">
        <v>0</v>
      </c>
      <c r="F27" s="105">
        <v>0</v>
      </c>
      <c r="G27" s="105">
        <v>0</v>
      </c>
      <c r="H27" s="105">
        <v>0</v>
      </c>
      <c r="I27" s="105">
        <v>0</v>
      </c>
      <c r="J27" s="105">
        <v>0</v>
      </c>
      <c r="K27" s="105">
        <v>0</v>
      </c>
      <c r="L27" s="105">
        <v>0</v>
      </c>
      <c r="M27" s="105">
        <v>0</v>
      </c>
      <c r="N27" s="105">
        <v>0</v>
      </c>
      <c r="O27" s="245">
        <f t="shared" si="0"/>
        <v>0</v>
      </c>
      <c r="P27" s="30"/>
    </row>
    <row r="28" spans="1:16" ht="11.1" customHeight="1" x14ac:dyDescent="0.25">
      <c r="A28" s="69"/>
      <c r="B28" s="70">
        <v>2025</v>
      </c>
      <c r="C28" s="105">
        <v>0</v>
      </c>
      <c r="D28" s="105">
        <v>0</v>
      </c>
      <c r="E28" s="105">
        <v>0</v>
      </c>
      <c r="F28" s="105">
        <v>0</v>
      </c>
      <c r="G28" s="105">
        <v>0</v>
      </c>
      <c r="H28" s="105">
        <v>0</v>
      </c>
      <c r="I28" s="105">
        <v>0</v>
      </c>
      <c r="J28" s="105">
        <v>0</v>
      </c>
      <c r="K28" s="105">
        <v>0</v>
      </c>
      <c r="L28" s="105">
        <v>0</v>
      </c>
      <c r="M28" s="105">
        <v>0</v>
      </c>
      <c r="N28" s="105">
        <v>0</v>
      </c>
      <c r="O28" s="245">
        <f t="shared" si="0"/>
        <v>0</v>
      </c>
      <c r="P28" s="30"/>
    </row>
    <row r="29" spans="1:16" ht="11.1" customHeight="1" x14ac:dyDescent="0.25">
      <c r="A29" s="69" t="s">
        <v>16</v>
      </c>
      <c r="B29" s="70">
        <v>2024</v>
      </c>
      <c r="C29" s="105">
        <v>28.997549999999997</v>
      </c>
      <c r="D29" s="105">
        <v>28.184849999999994</v>
      </c>
      <c r="E29" s="105">
        <v>27.451800000000009</v>
      </c>
      <c r="F29" s="105">
        <v>25.447049999999994</v>
      </c>
      <c r="G29" s="105">
        <v>26.926200000000005</v>
      </c>
      <c r="H29" s="105">
        <v>27.555300000000006</v>
      </c>
      <c r="I29" s="105">
        <v>27.919800000000006</v>
      </c>
      <c r="J29" s="105">
        <v>28.194299999999998</v>
      </c>
      <c r="K29" s="105">
        <v>29.509199999999996</v>
      </c>
      <c r="L29" s="105">
        <v>31.571550000000002</v>
      </c>
      <c r="M29" s="105">
        <v>25.960500000000003</v>
      </c>
      <c r="N29" s="105">
        <v>31.312799999999996</v>
      </c>
      <c r="O29" s="245">
        <f t="shared" si="0"/>
        <v>339.03090000000003</v>
      </c>
      <c r="P29" s="30"/>
    </row>
    <row r="30" spans="1:16" ht="11.1" customHeight="1" x14ac:dyDescent="0.25">
      <c r="A30" s="69"/>
      <c r="B30" s="70">
        <v>2025</v>
      </c>
      <c r="C30" s="105">
        <v>30.380400000000002</v>
      </c>
      <c r="D30" s="105">
        <v>29.217600000000001</v>
      </c>
      <c r="E30" s="105">
        <v>28.998450000000002</v>
      </c>
      <c r="F30" s="105">
        <v>28.320750000000004</v>
      </c>
      <c r="G30" s="105">
        <v>30.233249999999995</v>
      </c>
      <c r="H30" s="105">
        <v>30.01410000000001</v>
      </c>
      <c r="I30" s="105">
        <v>30.212099999999996</v>
      </c>
      <c r="J30" s="105">
        <v>31.063949999999998</v>
      </c>
      <c r="K30" s="105">
        <v>29.470049999999997</v>
      </c>
      <c r="L30" s="105">
        <v>28.572749999999996</v>
      </c>
      <c r="M30" s="105">
        <v>27.494550000000004</v>
      </c>
      <c r="N30" s="105">
        <v>33.163126489859579</v>
      </c>
      <c r="O30" s="245">
        <f t="shared" si="0"/>
        <v>357.14107648985959</v>
      </c>
      <c r="P30" s="30"/>
    </row>
    <row r="31" spans="1:16" ht="11.1" customHeight="1" x14ac:dyDescent="0.25">
      <c r="A31" s="69" t="s">
        <v>30</v>
      </c>
      <c r="B31" s="70">
        <v>2024</v>
      </c>
      <c r="C31" s="105">
        <v>1.1164320000000001</v>
      </c>
      <c r="D31" s="105">
        <v>0</v>
      </c>
      <c r="E31" s="105">
        <v>0</v>
      </c>
      <c r="F31" s="105">
        <v>2.6484210000000004</v>
      </c>
      <c r="G31" s="105">
        <v>10.629972</v>
      </c>
      <c r="H31" s="105">
        <v>7.5788729999999997</v>
      </c>
      <c r="I31" s="105">
        <v>10.465587000000001</v>
      </c>
      <c r="J31" s="105">
        <v>7.7703794999999989</v>
      </c>
      <c r="K31" s="105">
        <v>4.0153004999999995</v>
      </c>
      <c r="L31" s="105">
        <v>1.8014175000000001</v>
      </c>
      <c r="M31" s="105">
        <v>1.8480015000000001</v>
      </c>
      <c r="N31" s="105">
        <v>3.3201675000000006</v>
      </c>
      <c r="O31" s="245">
        <f t="shared" si="0"/>
        <v>51.194551500000003</v>
      </c>
      <c r="P31" s="30"/>
    </row>
    <row r="32" spans="1:16" ht="11.1" customHeight="1" x14ac:dyDescent="0.25">
      <c r="A32" s="69"/>
      <c r="B32" s="70">
        <v>2025</v>
      </c>
      <c r="C32" s="105">
        <v>1.1164349999999998</v>
      </c>
      <c r="D32" s="105">
        <v>0</v>
      </c>
      <c r="E32" s="105">
        <v>0</v>
      </c>
      <c r="F32" s="105">
        <v>2.6484200000000029</v>
      </c>
      <c r="G32" s="105">
        <v>10.52665</v>
      </c>
      <c r="H32" s="105">
        <v>7.5788725000000001</v>
      </c>
      <c r="I32" s="105">
        <v>10.465584499999991</v>
      </c>
      <c r="J32" s="105">
        <v>7.7736589999999985</v>
      </c>
      <c r="K32" s="105">
        <v>4.0153000000000008</v>
      </c>
      <c r="L32" s="105">
        <v>1.8014175000000001</v>
      </c>
      <c r="M32" s="105">
        <v>1.8480015000000001</v>
      </c>
      <c r="N32" s="105">
        <v>3.3157779999999977</v>
      </c>
      <c r="O32" s="245">
        <f t="shared" si="0"/>
        <v>51.09011799999999</v>
      </c>
      <c r="P32" s="30"/>
    </row>
    <row r="33" spans="1:16" ht="11.1" customHeight="1" x14ac:dyDescent="0.25">
      <c r="A33" s="69" t="s">
        <v>137</v>
      </c>
      <c r="B33" s="70">
        <v>2024</v>
      </c>
      <c r="C33" s="105">
        <v>0</v>
      </c>
      <c r="D33" s="105">
        <v>0</v>
      </c>
      <c r="E33" s="105">
        <v>0</v>
      </c>
      <c r="F33" s="105">
        <v>0</v>
      </c>
      <c r="G33" s="105">
        <v>0</v>
      </c>
      <c r="H33" s="105">
        <v>0</v>
      </c>
      <c r="I33" s="105">
        <v>0</v>
      </c>
      <c r="J33" s="105">
        <v>0</v>
      </c>
      <c r="K33" s="105">
        <v>0</v>
      </c>
      <c r="L33" s="105">
        <v>0</v>
      </c>
      <c r="M33" s="105">
        <v>0</v>
      </c>
      <c r="N33" s="105">
        <v>0</v>
      </c>
      <c r="O33" s="245">
        <f t="shared" si="0"/>
        <v>0</v>
      </c>
      <c r="P33" s="30"/>
    </row>
    <row r="34" spans="1:16" ht="11.1" customHeight="1" x14ac:dyDescent="0.25">
      <c r="A34" s="69"/>
      <c r="B34" s="70">
        <v>2025</v>
      </c>
      <c r="C34" s="105">
        <v>0</v>
      </c>
      <c r="D34" s="105">
        <v>0</v>
      </c>
      <c r="E34" s="105">
        <v>0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05">
        <v>0</v>
      </c>
      <c r="L34" s="105">
        <v>0</v>
      </c>
      <c r="M34" s="105">
        <v>0</v>
      </c>
      <c r="N34" s="105">
        <v>0</v>
      </c>
      <c r="O34" s="245">
        <f t="shared" si="0"/>
        <v>0</v>
      </c>
      <c r="P34" s="30"/>
    </row>
    <row r="35" spans="1:16" ht="11.1" customHeight="1" x14ac:dyDescent="0.25">
      <c r="A35" s="69" t="s">
        <v>182</v>
      </c>
      <c r="B35" s="70">
        <v>2024</v>
      </c>
      <c r="C35" s="105">
        <v>6.3535500000000003</v>
      </c>
      <c r="D35" s="105">
        <v>7.1926500000000004</v>
      </c>
      <c r="E35" s="105">
        <v>9.1229399999999998</v>
      </c>
      <c r="F35" s="105">
        <v>9.1690650000000016</v>
      </c>
      <c r="G35" s="105">
        <v>8.27684</v>
      </c>
      <c r="H35" s="105">
        <v>8.5804200000000002</v>
      </c>
      <c r="I35" s="105">
        <v>10.01629</v>
      </c>
      <c r="J35" s="105">
        <v>9.2178900000000006</v>
      </c>
      <c r="K35" s="105">
        <v>9.3402000000000012</v>
      </c>
      <c r="L35" s="105">
        <v>10.290844999999999</v>
      </c>
      <c r="M35" s="105">
        <v>8.4090000000000007</v>
      </c>
      <c r="N35" s="105">
        <v>7.1445400000000001</v>
      </c>
      <c r="O35" s="245">
        <f t="shared" si="0"/>
        <v>103.11423000000001</v>
      </c>
      <c r="P35" s="30"/>
    </row>
    <row r="36" spans="1:16" ht="11.1" customHeight="1" x14ac:dyDescent="0.25">
      <c r="A36" s="69"/>
      <c r="B36" s="70">
        <v>2025</v>
      </c>
      <c r="C36" s="105">
        <v>7.9122149999999998</v>
      </c>
      <c r="D36" s="105">
        <v>7.9762300000000002</v>
      </c>
      <c r="E36" s="105">
        <v>8.7084899999999994</v>
      </c>
      <c r="F36" s="105">
        <v>7.6207499999999992</v>
      </c>
      <c r="G36" s="105">
        <v>8.0035000000000007</v>
      </c>
      <c r="H36" s="105">
        <v>7.9072649999999998</v>
      </c>
      <c r="I36" s="105">
        <v>9.5289999999999999</v>
      </c>
      <c r="J36" s="105">
        <v>9.4708299999999994</v>
      </c>
      <c r="K36" s="105">
        <v>8.8131900000000005</v>
      </c>
      <c r="L36" s="105">
        <v>9.7469000000000001</v>
      </c>
      <c r="M36" s="105">
        <v>7.8020399999999999</v>
      </c>
      <c r="N36" s="105">
        <v>7.3163650000000002</v>
      </c>
      <c r="O36" s="245">
        <f t="shared" si="0"/>
        <v>100.80677500000003</v>
      </c>
      <c r="P36" s="30"/>
    </row>
    <row r="37" spans="1:16" ht="11.1" customHeight="1" x14ac:dyDescent="0.25">
      <c r="A37" s="69" t="s">
        <v>10</v>
      </c>
      <c r="B37" s="70">
        <v>2024</v>
      </c>
      <c r="C37" s="105">
        <v>0</v>
      </c>
      <c r="D37" s="105">
        <v>0</v>
      </c>
      <c r="E37" s="105">
        <v>0</v>
      </c>
      <c r="F37" s="105">
        <v>0</v>
      </c>
      <c r="G37" s="105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245">
        <f t="shared" si="0"/>
        <v>0</v>
      </c>
      <c r="P37" s="30"/>
    </row>
    <row r="38" spans="1:16" ht="11.1" customHeight="1" x14ac:dyDescent="0.25">
      <c r="A38" s="69"/>
      <c r="B38" s="70">
        <v>2025</v>
      </c>
      <c r="C38" s="105">
        <v>0</v>
      </c>
      <c r="D38" s="105">
        <v>0</v>
      </c>
      <c r="E38" s="105">
        <v>0</v>
      </c>
      <c r="F38" s="105">
        <v>0</v>
      </c>
      <c r="G38" s="105">
        <v>0</v>
      </c>
      <c r="H38" s="105">
        <v>0</v>
      </c>
      <c r="I38" s="105">
        <v>0</v>
      </c>
      <c r="J38" s="105">
        <v>0</v>
      </c>
      <c r="K38" s="105">
        <v>0</v>
      </c>
      <c r="L38" s="105">
        <v>0</v>
      </c>
      <c r="M38" s="105">
        <v>0</v>
      </c>
      <c r="N38" s="105">
        <v>0</v>
      </c>
      <c r="O38" s="245">
        <f t="shared" si="0"/>
        <v>0</v>
      </c>
      <c r="P38" s="30"/>
    </row>
    <row r="39" spans="1:16" ht="11.1" customHeight="1" x14ac:dyDescent="0.25">
      <c r="A39" s="69" t="s">
        <v>61</v>
      </c>
      <c r="B39" s="70">
        <v>2024</v>
      </c>
      <c r="C39" s="105">
        <v>0</v>
      </c>
      <c r="D39" s="105">
        <v>0</v>
      </c>
      <c r="E39" s="105">
        <v>0</v>
      </c>
      <c r="F39" s="105">
        <v>0</v>
      </c>
      <c r="G39" s="105">
        <v>0</v>
      </c>
      <c r="H39" s="105">
        <v>0</v>
      </c>
      <c r="I39" s="105">
        <v>0</v>
      </c>
      <c r="J39" s="105">
        <v>0</v>
      </c>
      <c r="K39" s="105">
        <v>0</v>
      </c>
      <c r="L39" s="105">
        <v>0</v>
      </c>
      <c r="M39" s="105">
        <v>0</v>
      </c>
      <c r="N39" s="105">
        <v>0</v>
      </c>
      <c r="O39" s="245">
        <f t="shared" si="0"/>
        <v>0</v>
      </c>
      <c r="P39" s="30"/>
    </row>
    <row r="40" spans="1:16" ht="11.1" customHeight="1" x14ac:dyDescent="0.25">
      <c r="A40" s="69"/>
      <c r="B40" s="70">
        <v>2025</v>
      </c>
      <c r="C40" s="105">
        <v>0</v>
      </c>
      <c r="D40" s="105">
        <v>0</v>
      </c>
      <c r="E40" s="105">
        <v>0</v>
      </c>
      <c r="F40" s="105">
        <v>0</v>
      </c>
      <c r="G40" s="105">
        <v>0</v>
      </c>
      <c r="H40" s="105">
        <v>0</v>
      </c>
      <c r="I40" s="105">
        <v>0</v>
      </c>
      <c r="J40" s="105">
        <v>0</v>
      </c>
      <c r="K40" s="105">
        <v>0</v>
      </c>
      <c r="L40" s="105">
        <v>0</v>
      </c>
      <c r="M40" s="105">
        <v>0</v>
      </c>
      <c r="N40" s="105">
        <v>0</v>
      </c>
      <c r="O40" s="245">
        <f t="shared" si="0"/>
        <v>0</v>
      </c>
      <c r="P40" s="30"/>
    </row>
    <row r="41" spans="1:16" ht="11.1" customHeight="1" x14ac:dyDescent="0.25">
      <c r="A41" s="69" t="s">
        <v>62</v>
      </c>
      <c r="B41" s="70">
        <v>2024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105"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245">
        <f t="shared" si="0"/>
        <v>0</v>
      </c>
      <c r="P41" s="30"/>
    </row>
    <row r="42" spans="1:16" ht="11.1" customHeight="1" x14ac:dyDescent="0.25">
      <c r="A42" s="69"/>
      <c r="B42" s="70">
        <v>2025</v>
      </c>
      <c r="C42" s="105">
        <v>0</v>
      </c>
      <c r="D42" s="105">
        <v>0</v>
      </c>
      <c r="E42" s="105">
        <v>0</v>
      </c>
      <c r="F42" s="105">
        <v>0</v>
      </c>
      <c r="G42" s="105">
        <v>0</v>
      </c>
      <c r="H42" s="105">
        <v>0</v>
      </c>
      <c r="I42" s="105">
        <v>0</v>
      </c>
      <c r="J42" s="105">
        <v>0</v>
      </c>
      <c r="K42" s="105">
        <v>0</v>
      </c>
      <c r="L42" s="105">
        <v>0</v>
      </c>
      <c r="M42" s="105">
        <v>0</v>
      </c>
      <c r="N42" s="105">
        <v>0</v>
      </c>
      <c r="O42" s="245">
        <f t="shared" si="0"/>
        <v>0</v>
      </c>
      <c r="P42" s="30"/>
    </row>
    <row r="43" spans="1:16" ht="11.1" customHeight="1" x14ac:dyDescent="0.25">
      <c r="A43" s="69" t="s">
        <v>19</v>
      </c>
      <c r="B43" s="70">
        <v>2024</v>
      </c>
      <c r="C43" s="105">
        <v>9.4492564800000007</v>
      </c>
      <c r="D43" s="105">
        <v>11.2024629816</v>
      </c>
      <c r="E43" s="105">
        <v>11.011032</v>
      </c>
      <c r="F43" s="105">
        <v>9.6881145670500004</v>
      </c>
      <c r="G43" s="105">
        <v>12.372334</v>
      </c>
      <c r="H43" s="105">
        <v>11.565</v>
      </c>
      <c r="I43" s="105">
        <v>11.642200000000001</v>
      </c>
      <c r="J43" s="105">
        <v>11.8422</v>
      </c>
      <c r="K43" s="105">
        <v>13.3422</v>
      </c>
      <c r="L43" s="105">
        <v>12.4244</v>
      </c>
      <c r="M43" s="105">
        <v>11.5944</v>
      </c>
      <c r="N43" s="105">
        <v>16.128</v>
      </c>
      <c r="O43" s="245">
        <f t="shared" si="0"/>
        <v>142.26160002865004</v>
      </c>
      <c r="P43" s="30"/>
    </row>
    <row r="44" spans="1:16" ht="11.1" customHeight="1" x14ac:dyDescent="0.25">
      <c r="A44" s="69"/>
      <c r="B44" s="70">
        <v>2025</v>
      </c>
      <c r="C44" s="105">
        <v>10.4648</v>
      </c>
      <c r="D44" s="105">
        <v>10.3438</v>
      </c>
      <c r="E44" s="105">
        <v>12.105</v>
      </c>
      <c r="F44" s="105">
        <v>10.164249999999999</v>
      </c>
      <c r="G44" s="105">
        <v>11.695200916730329</v>
      </c>
      <c r="H44" s="105">
        <v>12.472200000000001</v>
      </c>
      <c r="I44" s="105">
        <v>11.892200000000001</v>
      </c>
      <c r="J44" s="105">
        <v>13.148100000000001</v>
      </c>
      <c r="K44" s="105">
        <v>12.148099999999999</v>
      </c>
      <c r="L44" s="105">
        <v>13.1244</v>
      </c>
      <c r="M44" s="105">
        <v>12.2944</v>
      </c>
      <c r="N44" s="105">
        <v>17.386650000000003</v>
      </c>
      <c r="O44" s="245">
        <f t="shared" si="0"/>
        <v>147.23910091673034</v>
      </c>
      <c r="P44" s="30"/>
    </row>
    <row r="45" spans="1:16" ht="11.1" customHeight="1" x14ac:dyDescent="0.25">
      <c r="A45" s="69" t="s">
        <v>40</v>
      </c>
      <c r="B45" s="70">
        <v>2024</v>
      </c>
      <c r="C45" s="105">
        <v>23.397990427964199</v>
      </c>
      <c r="D45" s="105">
        <v>26.423653000000002</v>
      </c>
      <c r="E45" s="105">
        <v>33.738560499999998</v>
      </c>
      <c r="F45" s="105">
        <v>40.486848620025398</v>
      </c>
      <c r="G45" s="105">
        <v>40.4421143</v>
      </c>
      <c r="H45" s="105">
        <v>38.768999999999998</v>
      </c>
      <c r="I45" s="105">
        <v>46.209452499999998</v>
      </c>
      <c r="J45" s="105">
        <v>35.292520000000003</v>
      </c>
      <c r="K45" s="105">
        <v>30.937161</v>
      </c>
      <c r="L45" s="105">
        <v>31.644368499999999</v>
      </c>
      <c r="M45" s="105">
        <v>38.182169000000002</v>
      </c>
      <c r="N45" s="105">
        <v>52.331764499999998</v>
      </c>
      <c r="O45" s="245">
        <f t="shared" si="0"/>
        <v>437.85560234798965</v>
      </c>
      <c r="P45" s="30"/>
    </row>
    <row r="46" spans="1:16" ht="11.1" customHeight="1" x14ac:dyDescent="0.25">
      <c r="A46" s="69"/>
      <c r="B46" s="70">
        <v>2025</v>
      </c>
      <c r="C46" s="105">
        <v>25.111599999999999</v>
      </c>
      <c r="D46" s="105">
        <v>30.248000000000001</v>
      </c>
      <c r="E46" s="105">
        <v>39.314974999999997</v>
      </c>
      <c r="F46" s="105">
        <v>43.481999999999999</v>
      </c>
      <c r="G46" s="105">
        <v>42.250639999999997</v>
      </c>
      <c r="H46" s="105">
        <v>42.880629999999996</v>
      </c>
      <c r="I46" s="105">
        <v>48.494624999999999</v>
      </c>
      <c r="J46" s="105">
        <v>37.405169999999998</v>
      </c>
      <c r="K46" s="105">
        <v>33.206805000000003</v>
      </c>
      <c r="L46" s="105">
        <v>34.075159999999997</v>
      </c>
      <c r="M46" s="105">
        <v>39.242168999999997</v>
      </c>
      <c r="N46" s="105">
        <v>50.213945000000002</v>
      </c>
      <c r="O46" s="245">
        <f t="shared" si="0"/>
        <v>465.92571900000002</v>
      </c>
      <c r="P46" s="30"/>
    </row>
    <row r="47" spans="1:16" ht="11.1" customHeight="1" x14ac:dyDescent="0.25">
      <c r="A47" s="69" t="s">
        <v>29</v>
      </c>
      <c r="B47" s="70">
        <v>2024</v>
      </c>
      <c r="C47" s="105">
        <v>0</v>
      </c>
      <c r="D47" s="105">
        <v>0</v>
      </c>
      <c r="E47" s="105">
        <v>0</v>
      </c>
      <c r="F47" s="105">
        <v>0</v>
      </c>
      <c r="G47" s="105">
        <v>0</v>
      </c>
      <c r="H47" s="105">
        <v>0</v>
      </c>
      <c r="I47" s="105">
        <v>0</v>
      </c>
      <c r="J47" s="105">
        <v>0</v>
      </c>
      <c r="K47" s="105">
        <v>0</v>
      </c>
      <c r="L47" s="105">
        <v>0</v>
      </c>
      <c r="M47" s="105">
        <v>0</v>
      </c>
      <c r="N47" s="105">
        <v>0</v>
      </c>
      <c r="O47" s="245">
        <f t="shared" si="0"/>
        <v>0</v>
      </c>
      <c r="P47" s="30"/>
    </row>
    <row r="48" spans="1:16" ht="11.1" customHeight="1" x14ac:dyDescent="0.25">
      <c r="A48" s="69"/>
      <c r="B48" s="70">
        <v>2025</v>
      </c>
      <c r="C48" s="105">
        <v>0</v>
      </c>
      <c r="D48" s="105">
        <v>0</v>
      </c>
      <c r="E48" s="105">
        <v>0</v>
      </c>
      <c r="F48" s="105">
        <v>0</v>
      </c>
      <c r="G48" s="105">
        <v>0</v>
      </c>
      <c r="H48" s="105">
        <v>0</v>
      </c>
      <c r="I48" s="105">
        <v>0</v>
      </c>
      <c r="J48" s="105">
        <v>0</v>
      </c>
      <c r="K48" s="105">
        <v>0</v>
      </c>
      <c r="L48" s="105">
        <v>0</v>
      </c>
      <c r="M48" s="105">
        <v>0</v>
      </c>
      <c r="N48" s="105">
        <v>0</v>
      </c>
      <c r="O48" s="245">
        <f t="shared" si="0"/>
        <v>0</v>
      </c>
      <c r="P48" s="30"/>
    </row>
    <row r="49" spans="1:16" ht="11.1" customHeight="1" x14ac:dyDescent="0.25">
      <c r="A49" s="69" t="s">
        <v>33</v>
      </c>
      <c r="B49" s="70">
        <v>2024</v>
      </c>
      <c r="C49" s="105">
        <v>340.91</v>
      </c>
      <c r="D49" s="105">
        <v>474.01499999999993</v>
      </c>
      <c r="E49" s="105">
        <v>531.71</v>
      </c>
      <c r="F49" s="105">
        <v>721.84299999999985</v>
      </c>
      <c r="G49" s="105">
        <v>682.39999999999986</v>
      </c>
      <c r="H49" s="105">
        <v>645.35</v>
      </c>
      <c r="I49" s="105">
        <v>623.505</v>
      </c>
      <c r="J49" s="105">
        <v>534.66</v>
      </c>
      <c r="K49" s="105">
        <v>434.57999999999993</v>
      </c>
      <c r="L49" s="105">
        <v>396.74</v>
      </c>
      <c r="M49" s="105">
        <v>372.49</v>
      </c>
      <c r="N49" s="105">
        <v>267.48099999999999</v>
      </c>
      <c r="O49" s="245">
        <f t="shared" si="0"/>
        <v>6025.6839999999993</v>
      </c>
      <c r="P49" s="30"/>
    </row>
    <row r="50" spans="1:16" ht="11.1" customHeight="1" x14ac:dyDescent="0.25">
      <c r="A50" s="69"/>
      <c r="B50" s="70">
        <v>2025</v>
      </c>
      <c r="C50" s="105">
        <v>446.45249999999993</v>
      </c>
      <c r="D50" s="105">
        <v>483.98500000000001</v>
      </c>
      <c r="E50" s="105">
        <v>544.30399999999997</v>
      </c>
      <c r="F50" s="105">
        <v>726.07500000000005</v>
      </c>
      <c r="G50" s="105">
        <v>682.92</v>
      </c>
      <c r="H50" s="105">
        <v>654.52</v>
      </c>
      <c r="I50" s="105">
        <v>628.40499999999997</v>
      </c>
      <c r="J50" s="105">
        <v>535.14</v>
      </c>
      <c r="K50" s="105">
        <v>445.23499999999996</v>
      </c>
      <c r="L50" s="105">
        <v>400.59000000000003</v>
      </c>
      <c r="M50" s="105">
        <v>380.93900000000002</v>
      </c>
      <c r="N50" s="105">
        <v>277.22500000000002</v>
      </c>
      <c r="O50" s="245">
        <f t="shared" si="0"/>
        <v>6205.790500000001</v>
      </c>
      <c r="P50" s="30"/>
    </row>
    <row r="51" spans="1:16" ht="11.1" customHeight="1" x14ac:dyDescent="0.25">
      <c r="A51" s="69" t="s">
        <v>34</v>
      </c>
      <c r="B51" s="70">
        <v>2024</v>
      </c>
      <c r="C51" s="105">
        <v>0</v>
      </c>
      <c r="D51" s="105">
        <v>0</v>
      </c>
      <c r="E51" s="105">
        <v>0</v>
      </c>
      <c r="F51" s="105">
        <v>0</v>
      </c>
      <c r="G51" s="105">
        <v>0</v>
      </c>
      <c r="H51" s="105">
        <v>0</v>
      </c>
      <c r="I51" s="105">
        <v>0</v>
      </c>
      <c r="J51" s="105">
        <v>0</v>
      </c>
      <c r="K51" s="105">
        <v>0</v>
      </c>
      <c r="L51" s="105">
        <v>0</v>
      </c>
      <c r="M51" s="105">
        <v>0</v>
      </c>
      <c r="N51" s="105">
        <v>0</v>
      </c>
      <c r="O51" s="245">
        <f t="shared" si="0"/>
        <v>0</v>
      </c>
      <c r="P51" s="30"/>
    </row>
    <row r="52" spans="1:16" ht="11.1" customHeight="1" x14ac:dyDescent="0.25">
      <c r="A52" s="69"/>
      <c r="B52" s="70">
        <v>2025</v>
      </c>
      <c r="C52" s="105">
        <v>0</v>
      </c>
      <c r="D52" s="105">
        <v>0</v>
      </c>
      <c r="E52" s="105">
        <v>0</v>
      </c>
      <c r="F52" s="105">
        <v>0</v>
      </c>
      <c r="G52" s="105">
        <v>0</v>
      </c>
      <c r="H52" s="105">
        <v>0</v>
      </c>
      <c r="I52" s="105">
        <v>0</v>
      </c>
      <c r="J52" s="105">
        <v>0</v>
      </c>
      <c r="K52" s="105">
        <v>0</v>
      </c>
      <c r="L52" s="105">
        <v>0</v>
      </c>
      <c r="M52" s="105">
        <v>0</v>
      </c>
      <c r="N52" s="105">
        <v>0</v>
      </c>
      <c r="O52" s="245">
        <f t="shared" si="0"/>
        <v>0</v>
      </c>
      <c r="P52" s="30"/>
    </row>
    <row r="53" spans="1:16" ht="11.1" customHeight="1" x14ac:dyDescent="0.25">
      <c r="A53" s="69" t="s">
        <v>20</v>
      </c>
      <c r="B53" s="70">
        <v>2024</v>
      </c>
      <c r="C53" s="105">
        <v>20.195999999999998</v>
      </c>
      <c r="D53" s="105">
        <v>21.377700000000001</v>
      </c>
      <c r="E53" s="105">
        <v>20.135999999999999</v>
      </c>
      <c r="F53" s="105">
        <v>21.256</v>
      </c>
      <c r="G53" s="105">
        <v>23.692499999999999</v>
      </c>
      <c r="H53" s="105">
        <v>26.3565</v>
      </c>
      <c r="I53" s="105">
        <v>26.608499999999999</v>
      </c>
      <c r="J53" s="105">
        <v>25.794</v>
      </c>
      <c r="K53" s="105">
        <v>25.128</v>
      </c>
      <c r="L53" s="105">
        <v>23.507999999999999</v>
      </c>
      <c r="M53" s="105">
        <v>24.960224</v>
      </c>
      <c r="N53" s="105">
        <v>25.159500000000001</v>
      </c>
      <c r="O53" s="245">
        <f t="shared" si="0"/>
        <v>284.17292400000002</v>
      </c>
      <c r="P53" s="30"/>
    </row>
    <row r="54" spans="1:16" ht="11.1" customHeight="1" x14ac:dyDescent="0.25">
      <c r="A54" s="69"/>
      <c r="B54" s="70">
        <v>2025</v>
      </c>
      <c r="C54" s="105">
        <v>24.225999999999999</v>
      </c>
      <c r="D54" s="105">
        <v>23.588999999999999</v>
      </c>
      <c r="E54" s="105">
        <v>23.678999999999998</v>
      </c>
      <c r="F54" s="105">
        <v>23.256</v>
      </c>
      <c r="G54" s="105">
        <v>25.209</v>
      </c>
      <c r="H54" s="105">
        <v>27.135000000000002</v>
      </c>
      <c r="I54" s="105">
        <v>27.440999999999999</v>
      </c>
      <c r="J54" s="105">
        <v>23.120000000000005</v>
      </c>
      <c r="K54" s="105">
        <v>26.4375</v>
      </c>
      <c r="L54" s="105">
        <v>25.524000000000001</v>
      </c>
      <c r="M54" s="105">
        <v>26.613</v>
      </c>
      <c r="N54" s="105">
        <v>26.982899999999997</v>
      </c>
      <c r="O54" s="245">
        <f t="shared" si="0"/>
        <v>303.2124</v>
      </c>
      <c r="P54" s="30"/>
    </row>
    <row r="55" spans="1:16" ht="11.1" customHeight="1" x14ac:dyDescent="0.25">
      <c r="A55" s="76" t="s">
        <v>28</v>
      </c>
      <c r="B55" s="70">
        <v>2024</v>
      </c>
      <c r="C55" s="105">
        <v>0</v>
      </c>
      <c r="D55" s="105">
        <v>0</v>
      </c>
      <c r="E55" s="105">
        <v>0</v>
      </c>
      <c r="F55" s="105">
        <v>0</v>
      </c>
      <c r="G55" s="105">
        <v>0</v>
      </c>
      <c r="H55" s="105">
        <v>0</v>
      </c>
      <c r="I55" s="105">
        <v>0</v>
      </c>
      <c r="J55" s="105">
        <v>0</v>
      </c>
      <c r="K55" s="105">
        <v>0</v>
      </c>
      <c r="L55" s="105">
        <v>0</v>
      </c>
      <c r="M55" s="105">
        <v>0</v>
      </c>
      <c r="N55" s="105">
        <v>0</v>
      </c>
      <c r="O55" s="245">
        <f t="shared" si="0"/>
        <v>0</v>
      </c>
      <c r="P55" s="30"/>
    </row>
    <row r="56" spans="1:16" ht="11.1" customHeight="1" x14ac:dyDescent="0.25">
      <c r="A56" s="76"/>
      <c r="B56" s="70">
        <v>2025</v>
      </c>
      <c r="C56" s="105">
        <v>0</v>
      </c>
      <c r="D56" s="105">
        <v>0</v>
      </c>
      <c r="E56" s="105">
        <v>0</v>
      </c>
      <c r="F56" s="105">
        <v>0</v>
      </c>
      <c r="G56" s="105">
        <v>0</v>
      </c>
      <c r="H56" s="105">
        <v>0</v>
      </c>
      <c r="I56" s="105">
        <v>0</v>
      </c>
      <c r="J56" s="105">
        <v>0</v>
      </c>
      <c r="K56" s="105">
        <v>0</v>
      </c>
      <c r="L56" s="105">
        <v>0</v>
      </c>
      <c r="M56" s="105">
        <v>0</v>
      </c>
      <c r="N56" s="105">
        <v>0</v>
      </c>
      <c r="O56" s="245">
        <f t="shared" si="0"/>
        <v>0</v>
      </c>
      <c r="P56" s="30"/>
    </row>
    <row r="57" spans="1:16" ht="11.1" customHeight="1" x14ac:dyDescent="0.25">
      <c r="A57" s="69" t="s">
        <v>135</v>
      </c>
      <c r="B57" s="70">
        <v>2024</v>
      </c>
      <c r="C57" s="105">
        <v>0</v>
      </c>
      <c r="D57" s="105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v>0</v>
      </c>
      <c r="J57" s="105">
        <v>0</v>
      </c>
      <c r="K57" s="105">
        <v>0</v>
      </c>
      <c r="L57" s="105">
        <v>0</v>
      </c>
      <c r="M57" s="105">
        <v>0</v>
      </c>
      <c r="N57" s="105">
        <v>0</v>
      </c>
      <c r="O57" s="245">
        <f t="shared" si="0"/>
        <v>0</v>
      </c>
      <c r="P57" s="30"/>
    </row>
    <row r="58" spans="1:16" ht="11.1" customHeight="1" x14ac:dyDescent="0.25">
      <c r="A58" s="77"/>
      <c r="B58" s="78">
        <v>2025</v>
      </c>
      <c r="C58" s="105">
        <v>0</v>
      </c>
      <c r="D58" s="106">
        <v>0</v>
      </c>
      <c r="E58" s="106">
        <v>0</v>
      </c>
      <c r="F58" s="105">
        <v>0</v>
      </c>
      <c r="G58" s="105">
        <v>0</v>
      </c>
      <c r="H58" s="105">
        <v>0</v>
      </c>
      <c r="I58" s="105">
        <v>0</v>
      </c>
      <c r="J58" s="105">
        <v>0</v>
      </c>
      <c r="K58" s="105">
        <v>0</v>
      </c>
      <c r="L58" s="105">
        <v>0</v>
      </c>
      <c r="M58" s="105">
        <v>0</v>
      </c>
      <c r="N58" s="105">
        <v>0</v>
      </c>
      <c r="O58" s="248">
        <f t="shared" si="0"/>
        <v>0</v>
      </c>
      <c r="P58" s="30"/>
    </row>
    <row r="59" spans="1:16" ht="9" customHeight="1" x14ac:dyDescent="0.3">
      <c r="A59" s="4" t="s">
        <v>141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5" t="s">
        <v>159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173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1" t="s">
        <v>174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11 RZ14849:EGD18177 A1025:A2305 A19 A2817:A4353 A27 A4865:A6401 A6913:A8449 A43 A8961:A10497 A51 A11009:A12545 A55 A13057:A13569 A56 EGD13825 EGD10753 EGD6657 EGD2561 A58 EGD14081:EGD14337 EGD11009:EGD12545 EGD6913:EGD8449 EGD1025:EGD2305 A63:A72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P65"/>
  <sheetViews>
    <sheetView showGridLines="0" zoomScaleNormal="100" workbookViewId="0">
      <selection activeCell="H39" sqref="H39:H40"/>
    </sheetView>
  </sheetViews>
  <sheetFormatPr baseColWidth="10" defaultColWidth="5.33203125" defaultRowHeight="12" customHeight="1" x14ac:dyDescent="0.25"/>
  <cols>
    <col min="1" max="1" width="9.21875" style="31" customWidth="1"/>
    <col min="2" max="2" width="3.44140625" style="31" customWidth="1"/>
    <col min="3" max="14" width="4.33203125" style="31" customWidth="1"/>
    <col min="15" max="15" width="5.6640625" style="31" customWidth="1"/>
    <col min="16" max="16384" width="5.33203125" style="31"/>
  </cols>
  <sheetData>
    <row r="1" spans="1:15" ht="20.25" customHeight="1" x14ac:dyDescent="0.25">
      <c r="A1" s="29" t="s">
        <v>205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37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2" t="s">
        <v>26</v>
      </c>
    </row>
    <row r="5" spans="1:15" ht="12.95" customHeight="1" x14ac:dyDescent="0.25">
      <c r="A5" s="366" t="s">
        <v>24</v>
      </c>
      <c r="B5" s="243">
        <v>2024</v>
      </c>
      <c r="C5" s="244">
        <v>294.33548301984064</v>
      </c>
      <c r="D5" s="244">
        <v>314.72158389999998</v>
      </c>
      <c r="E5" s="244">
        <v>327.11728799999997</v>
      </c>
      <c r="F5" s="244">
        <v>381.84363500000006</v>
      </c>
      <c r="G5" s="244">
        <v>383.6275613058599</v>
      </c>
      <c r="H5" s="244">
        <v>392.35512076599997</v>
      </c>
      <c r="I5" s="244">
        <v>365.07104500000003</v>
      </c>
      <c r="J5" s="244">
        <v>337.71809999999999</v>
      </c>
      <c r="K5" s="244">
        <v>306.19533999999999</v>
      </c>
      <c r="L5" s="244">
        <v>289.40722849999997</v>
      </c>
      <c r="M5" s="244">
        <v>274.19739999999996</v>
      </c>
      <c r="N5" s="244">
        <v>295.23709500000001</v>
      </c>
      <c r="O5" s="245">
        <f>SUM(C5:N5)</f>
        <v>3961.8268804917011</v>
      </c>
    </row>
    <row r="6" spans="1:15" ht="12.95" customHeight="1" x14ac:dyDescent="0.25">
      <c r="A6" s="367"/>
      <c r="B6" s="246" t="s">
        <v>177</v>
      </c>
      <c r="C6" s="247">
        <v>296.39378999999997</v>
      </c>
      <c r="D6" s="247">
        <v>309.82877500000001</v>
      </c>
      <c r="E6" s="247">
        <v>329.01675499999999</v>
      </c>
      <c r="F6" s="247">
        <v>384.07158234137933</v>
      </c>
      <c r="G6" s="247">
        <v>389.92349449999995</v>
      </c>
      <c r="H6" s="247">
        <v>397.03484305000001</v>
      </c>
      <c r="I6" s="247">
        <v>374.44632499999994</v>
      </c>
      <c r="J6" s="247">
        <v>349.54173499999996</v>
      </c>
      <c r="K6" s="247">
        <v>316.14554950000002</v>
      </c>
      <c r="L6" s="247">
        <v>296.68967199999997</v>
      </c>
      <c r="M6" s="247">
        <v>288.59893</v>
      </c>
      <c r="N6" s="247">
        <v>302.34834981313077</v>
      </c>
      <c r="O6" s="248">
        <f>SUM(C6:N6)</f>
        <v>4034.0398012045098</v>
      </c>
    </row>
    <row r="7" spans="1:15" ht="11.1" customHeight="1" x14ac:dyDescent="0.25">
      <c r="A7" s="69" t="s">
        <v>3</v>
      </c>
      <c r="B7" s="70">
        <v>2024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8">
        <v>0</v>
      </c>
      <c r="M7" s="108">
        <v>0</v>
      </c>
      <c r="N7" s="108">
        <v>0</v>
      </c>
      <c r="O7" s="245">
        <f>SUM(C7:N7)</f>
        <v>0</v>
      </c>
    </row>
    <row r="8" spans="1:15" ht="11.1" customHeight="1" x14ac:dyDescent="0.25">
      <c r="A8" s="69"/>
      <c r="B8" s="70">
        <v>2025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0</v>
      </c>
      <c r="K8" s="108">
        <v>0</v>
      </c>
      <c r="L8" s="108">
        <v>0</v>
      </c>
      <c r="M8" s="108">
        <v>0</v>
      </c>
      <c r="N8" s="108">
        <v>0</v>
      </c>
      <c r="O8" s="245">
        <f t="shared" ref="O8:O58" si="0">SUM(C8:N8)</f>
        <v>0</v>
      </c>
    </row>
    <row r="9" spans="1:15" ht="11.1" customHeight="1" x14ac:dyDescent="0.25">
      <c r="A9" s="69" t="s">
        <v>4</v>
      </c>
      <c r="B9" s="70">
        <v>2024</v>
      </c>
      <c r="C9" s="108">
        <v>0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8">
        <v>0</v>
      </c>
      <c r="N9" s="108">
        <v>0</v>
      </c>
      <c r="O9" s="245">
        <f t="shared" si="0"/>
        <v>0</v>
      </c>
    </row>
    <row r="10" spans="1:15" ht="11.1" customHeight="1" x14ac:dyDescent="0.25">
      <c r="A10" s="69"/>
      <c r="B10" s="70">
        <v>2025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08">
        <v>0</v>
      </c>
      <c r="M10" s="108">
        <v>0</v>
      </c>
      <c r="N10" s="108">
        <v>0</v>
      </c>
      <c r="O10" s="245">
        <f t="shared" si="0"/>
        <v>0</v>
      </c>
    </row>
    <row r="11" spans="1:15" ht="11.1" customHeight="1" x14ac:dyDescent="0.25">
      <c r="A11" s="73" t="s">
        <v>31</v>
      </c>
      <c r="B11" s="70">
        <v>2024</v>
      </c>
      <c r="C11" s="105">
        <v>25.027700000000003</v>
      </c>
      <c r="D11" s="105">
        <v>23.263999999999999</v>
      </c>
      <c r="E11" s="105">
        <v>23.542999999999999</v>
      </c>
      <c r="F11" s="105">
        <v>23.625999999999998</v>
      </c>
      <c r="G11" s="105">
        <v>23.053999999999998</v>
      </c>
      <c r="H11" s="105">
        <v>24.016999999999999</v>
      </c>
      <c r="I11" s="105">
        <v>24.254999999999999</v>
      </c>
      <c r="J11" s="105">
        <v>24.012</v>
      </c>
      <c r="K11" s="105">
        <v>21.706</v>
      </c>
      <c r="L11" s="105">
        <v>21.749699999999997</v>
      </c>
      <c r="M11" s="105">
        <v>20.46</v>
      </c>
      <c r="N11" s="105">
        <v>20.385999999999999</v>
      </c>
      <c r="O11" s="245">
        <f t="shared" si="0"/>
        <v>275.10039999999998</v>
      </c>
    </row>
    <row r="12" spans="1:15" ht="11.1" customHeight="1" x14ac:dyDescent="0.25">
      <c r="A12" s="73"/>
      <c r="B12" s="70">
        <v>2025</v>
      </c>
      <c r="C12" s="105">
        <v>24.228999999999999</v>
      </c>
      <c r="D12" s="108">
        <v>23.215</v>
      </c>
      <c r="E12" s="108">
        <v>23.484000000000002</v>
      </c>
      <c r="F12" s="108">
        <v>23.537800000000001</v>
      </c>
      <c r="G12" s="108">
        <v>22.973799999999997</v>
      </c>
      <c r="H12" s="108">
        <v>23.963999999999999</v>
      </c>
      <c r="I12" s="108">
        <v>24.439</v>
      </c>
      <c r="J12" s="108">
        <v>23.995899999999999</v>
      </c>
      <c r="K12" s="108">
        <v>21.53</v>
      </c>
      <c r="L12" s="108">
        <v>21.469867000000001</v>
      </c>
      <c r="M12" s="108">
        <v>20.119199999999999</v>
      </c>
      <c r="N12" s="108">
        <v>19.625599999999999</v>
      </c>
      <c r="O12" s="245">
        <f t="shared" si="0"/>
        <v>272.583167</v>
      </c>
    </row>
    <row r="13" spans="1:15" ht="11.1" customHeight="1" x14ac:dyDescent="0.25">
      <c r="A13" s="69" t="s">
        <v>18</v>
      </c>
      <c r="B13" s="70">
        <v>2024</v>
      </c>
      <c r="C13" s="105">
        <v>42.36140000000001</v>
      </c>
      <c r="D13" s="105">
        <v>38.672900000000006</v>
      </c>
      <c r="E13" s="105">
        <v>33.189</v>
      </c>
      <c r="F13" s="105">
        <v>31.317500000000003</v>
      </c>
      <c r="G13" s="105">
        <v>30.380000000000006</v>
      </c>
      <c r="H13" s="105">
        <v>28.980000000000004</v>
      </c>
      <c r="I13" s="105">
        <v>28.665000000000003</v>
      </c>
      <c r="J13" s="105">
        <v>28.229199999999999</v>
      </c>
      <c r="K13" s="105">
        <v>27.601400000000005</v>
      </c>
      <c r="L13" s="105">
        <v>28.270700000000001</v>
      </c>
      <c r="M13" s="105">
        <v>27.340000000000003</v>
      </c>
      <c r="N13" s="105">
        <v>28.402000000000001</v>
      </c>
      <c r="O13" s="245">
        <f t="shared" si="0"/>
        <v>373.40910000000002</v>
      </c>
    </row>
    <row r="14" spans="1:15" ht="11.1" customHeight="1" x14ac:dyDescent="0.25">
      <c r="A14" s="69"/>
      <c r="B14" s="70">
        <v>2025</v>
      </c>
      <c r="C14" s="105">
        <v>30.5259</v>
      </c>
      <c r="D14" s="108">
        <v>33.077400000000004</v>
      </c>
      <c r="E14" s="108">
        <v>35.669499999999999</v>
      </c>
      <c r="F14" s="108">
        <v>36.892000000000003</v>
      </c>
      <c r="G14" s="108">
        <v>37.438500000000005</v>
      </c>
      <c r="H14" s="108">
        <v>37.701500000000003</v>
      </c>
      <c r="I14" s="108">
        <v>37.906999999999996</v>
      </c>
      <c r="J14" s="108">
        <v>37.636100000000006</v>
      </c>
      <c r="K14" s="108">
        <v>37.3581</v>
      </c>
      <c r="L14" s="108">
        <v>37.567600000000006</v>
      </c>
      <c r="M14" s="108">
        <v>36.406100000000002</v>
      </c>
      <c r="N14" s="108">
        <v>36.823</v>
      </c>
      <c r="O14" s="245">
        <f t="shared" si="0"/>
        <v>435.0027</v>
      </c>
    </row>
    <row r="15" spans="1:15" ht="11.1" customHeight="1" x14ac:dyDescent="0.25">
      <c r="A15" s="69" t="s">
        <v>132</v>
      </c>
      <c r="B15" s="70">
        <v>2024</v>
      </c>
      <c r="C15" s="105">
        <v>14.2064</v>
      </c>
      <c r="D15" s="105">
        <v>11.808</v>
      </c>
      <c r="E15" s="105">
        <v>13.047000000000001</v>
      </c>
      <c r="F15" s="105">
        <v>11.673999999999999</v>
      </c>
      <c r="G15" s="105">
        <v>14.064</v>
      </c>
      <c r="H15" s="105">
        <v>14.568</v>
      </c>
      <c r="I15" s="105">
        <v>16.126000000000001</v>
      </c>
      <c r="J15" s="105">
        <v>14.5084</v>
      </c>
      <c r="K15" s="105">
        <v>10.744</v>
      </c>
      <c r="L15" s="105">
        <v>11.427</v>
      </c>
      <c r="M15" s="105">
        <v>9.5570000000000004</v>
      </c>
      <c r="N15" s="105">
        <v>16.809000000000001</v>
      </c>
      <c r="O15" s="245">
        <f t="shared" si="0"/>
        <v>158.53879999999998</v>
      </c>
    </row>
    <row r="16" spans="1:15" ht="11.1" customHeight="1" x14ac:dyDescent="0.25">
      <c r="A16" s="69"/>
      <c r="B16" s="70">
        <v>2025</v>
      </c>
      <c r="C16" s="105">
        <v>13.875</v>
      </c>
      <c r="D16" s="108">
        <v>11.609</v>
      </c>
      <c r="E16" s="108">
        <v>12.803000000000001</v>
      </c>
      <c r="F16" s="108">
        <v>11.507</v>
      </c>
      <c r="G16" s="108">
        <v>13.833600000000001</v>
      </c>
      <c r="H16" s="108">
        <v>14.109</v>
      </c>
      <c r="I16" s="108">
        <v>15.307</v>
      </c>
      <c r="J16" s="108">
        <v>13.855</v>
      </c>
      <c r="K16" s="108">
        <v>10.245200000000001</v>
      </c>
      <c r="L16" s="108">
        <v>10.9345</v>
      </c>
      <c r="M16" s="108">
        <v>10.458600000000001</v>
      </c>
      <c r="N16" s="108">
        <v>15.647</v>
      </c>
      <c r="O16" s="245">
        <f t="shared" si="0"/>
        <v>154.18389999999999</v>
      </c>
    </row>
    <row r="17" spans="1:15" ht="11.1" customHeight="1" x14ac:dyDescent="0.25">
      <c r="A17" s="73" t="s">
        <v>0</v>
      </c>
      <c r="B17" s="70">
        <v>2024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0</v>
      </c>
      <c r="K17" s="108">
        <v>0</v>
      </c>
      <c r="L17" s="108">
        <v>0</v>
      </c>
      <c r="M17" s="108">
        <v>0</v>
      </c>
      <c r="N17" s="108">
        <v>0</v>
      </c>
      <c r="O17" s="245">
        <f t="shared" si="0"/>
        <v>0</v>
      </c>
    </row>
    <row r="18" spans="1:15" ht="11.1" customHeight="1" x14ac:dyDescent="0.25">
      <c r="A18" s="73"/>
      <c r="B18" s="70">
        <v>2025</v>
      </c>
      <c r="C18" s="108">
        <v>0</v>
      </c>
      <c r="D18" s="108">
        <v>0</v>
      </c>
      <c r="E18" s="108">
        <v>0</v>
      </c>
      <c r="F18" s="108">
        <v>0</v>
      </c>
      <c r="G18" s="108">
        <v>0</v>
      </c>
      <c r="H18" s="108">
        <v>0</v>
      </c>
      <c r="I18" s="108">
        <v>0</v>
      </c>
      <c r="J18" s="108">
        <v>0</v>
      </c>
      <c r="K18" s="108">
        <v>0</v>
      </c>
      <c r="L18" s="108">
        <v>0</v>
      </c>
      <c r="M18" s="108">
        <v>0</v>
      </c>
      <c r="N18" s="108">
        <v>0</v>
      </c>
      <c r="O18" s="245">
        <f t="shared" si="0"/>
        <v>0</v>
      </c>
    </row>
    <row r="19" spans="1:15" ht="11.1" customHeight="1" x14ac:dyDescent="0.25">
      <c r="A19" s="74" t="s">
        <v>15</v>
      </c>
      <c r="B19" s="70">
        <v>2024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45">
        <f t="shared" si="0"/>
        <v>0</v>
      </c>
    </row>
    <row r="20" spans="1:15" ht="11.1" customHeight="1" x14ac:dyDescent="0.25">
      <c r="A20" s="73"/>
      <c r="B20" s="70">
        <v>2025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245">
        <f t="shared" si="0"/>
        <v>0</v>
      </c>
    </row>
    <row r="21" spans="1:15" ht="11.1" customHeight="1" x14ac:dyDescent="0.25">
      <c r="A21" s="69" t="s">
        <v>32</v>
      </c>
      <c r="B21" s="70">
        <v>2024</v>
      </c>
      <c r="C21" s="105">
        <v>42.137999999999998</v>
      </c>
      <c r="D21" s="105">
        <v>46.706000000000003</v>
      </c>
      <c r="E21" s="105">
        <v>51.048000000000002</v>
      </c>
      <c r="F21" s="105">
        <v>56.317999999999998</v>
      </c>
      <c r="G21" s="105">
        <v>62.0364</v>
      </c>
      <c r="H21" s="105">
        <v>65.617000000000004</v>
      </c>
      <c r="I21" s="105">
        <v>64.287999999999997</v>
      </c>
      <c r="J21" s="105">
        <v>58.606000000000002</v>
      </c>
      <c r="K21" s="105">
        <v>53.076999999999998</v>
      </c>
      <c r="L21" s="105">
        <v>47.307000000000002</v>
      </c>
      <c r="M21" s="105">
        <v>42.033499999999997</v>
      </c>
      <c r="N21" s="105">
        <v>37.073999999999998</v>
      </c>
      <c r="O21" s="245">
        <f t="shared" si="0"/>
        <v>626.24889999999994</v>
      </c>
    </row>
    <row r="22" spans="1:15" ht="11.1" customHeight="1" x14ac:dyDescent="0.25">
      <c r="A22" s="69"/>
      <c r="B22" s="70">
        <v>2025</v>
      </c>
      <c r="C22" s="105">
        <v>40.337000000000003</v>
      </c>
      <c r="D22" s="108">
        <v>45.648000000000003</v>
      </c>
      <c r="E22" s="108">
        <v>50.345999999999997</v>
      </c>
      <c r="F22" s="108">
        <v>55.338000000000001</v>
      </c>
      <c r="G22" s="108">
        <v>61.260800000000003</v>
      </c>
      <c r="H22" s="108">
        <v>64.376999999999995</v>
      </c>
      <c r="I22" s="108">
        <v>63.334000000000003</v>
      </c>
      <c r="J22" s="108">
        <v>56.940899999999999</v>
      </c>
      <c r="K22" s="108">
        <v>51.607999999999997</v>
      </c>
      <c r="L22" s="108">
        <v>46.348999999999997</v>
      </c>
      <c r="M22" s="108">
        <v>44.632950000000001</v>
      </c>
      <c r="N22" s="108">
        <v>38.4129</v>
      </c>
      <c r="O22" s="245">
        <f t="shared" si="0"/>
        <v>618.58455000000015</v>
      </c>
    </row>
    <row r="23" spans="1:15" ht="11.1" customHeight="1" x14ac:dyDescent="0.25">
      <c r="A23" s="69" t="s">
        <v>17</v>
      </c>
      <c r="B23" s="70">
        <v>2024</v>
      </c>
      <c r="C23" s="105">
        <v>17.904</v>
      </c>
      <c r="D23" s="105">
        <v>20.042999999999999</v>
      </c>
      <c r="E23" s="105">
        <v>19.608000000000001</v>
      </c>
      <c r="F23" s="105">
        <v>19.308</v>
      </c>
      <c r="G23" s="105">
        <v>19.631699999999999</v>
      </c>
      <c r="H23" s="105">
        <v>21.087</v>
      </c>
      <c r="I23" s="105">
        <v>19.327000000000002</v>
      </c>
      <c r="J23" s="105">
        <v>19.5108</v>
      </c>
      <c r="K23" s="105">
        <v>19.817</v>
      </c>
      <c r="L23" s="105">
        <v>22.247</v>
      </c>
      <c r="M23" s="105">
        <v>23.416</v>
      </c>
      <c r="N23" s="105">
        <v>24.300999999999998</v>
      </c>
      <c r="O23" s="245">
        <f t="shared" si="0"/>
        <v>246.20049999999998</v>
      </c>
    </row>
    <row r="24" spans="1:15" ht="11.1" customHeight="1" x14ac:dyDescent="0.25">
      <c r="A24" s="69"/>
      <c r="B24" s="70">
        <v>2025</v>
      </c>
      <c r="C24" s="105">
        <v>18.018999999999998</v>
      </c>
      <c r="D24" s="108">
        <v>20.481000000000002</v>
      </c>
      <c r="E24" s="108">
        <v>19.867000000000001</v>
      </c>
      <c r="F24" s="108">
        <v>19.604900000000001</v>
      </c>
      <c r="G24" s="108">
        <v>19.904599999999999</v>
      </c>
      <c r="H24" s="108">
        <v>21.177</v>
      </c>
      <c r="I24" s="108">
        <v>19.463999999999999</v>
      </c>
      <c r="J24" s="108">
        <v>19.631399999999999</v>
      </c>
      <c r="K24" s="108">
        <v>20.244</v>
      </c>
      <c r="L24" s="108">
        <v>22.744700000000002</v>
      </c>
      <c r="M24" s="108">
        <v>23.709099999999999</v>
      </c>
      <c r="N24" s="108">
        <v>24.433</v>
      </c>
      <c r="O24" s="245">
        <f t="shared" si="0"/>
        <v>249.27970000000002</v>
      </c>
    </row>
    <row r="25" spans="1:15" ht="11.1" customHeight="1" x14ac:dyDescent="0.25">
      <c r="A25" s="69" t="s">
        <v>39</v>
      </c>
      <c r="B25" s="70">
        <v>2024</v>
      </c>
      <c r="C25" s="108">
        <v>0</v>
      </c>
      <c r="D25" s="108">
        <v>0</v>
      </c>
      <c r="E25" s="108">
        <v>0</v>
      </c>
      <c r="F25" s="108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245">
        <f t="shared" si="0"/>
        <v>0</v>
      </c>
    </row>
    <row r="26" spans="1:15" ht="11.1" customHeight="1" x14ac:dyDescent="0.25">
      <c r="A26" s="69"/>
      <c r="B26" s="70">
        <v>2025</v>
      </c>
      <c r="C26" s="108">
        <v>0</v>
      </c>
      <c r="D26" s="108">
        <v>0</v>
      </c>
      <c r="E26" s="108">
        <v>0</v>
      </c>
      <c r="F26" s="108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245">
        <f t="shared" si="0"/>
        <v>0</v>
      </c>
    </row>
    <row r="27" spans="1:15" ht="11.1" customHeight="1" x14ac:dyDescent="0.25">
      <c r="A27" s="69" t="s">
        <v>38</v>
      </c>
      <c r="B27" s="70">
        <v>2024</v>
      </c>
      <c r="C27" s="108">
        <v>0</v>
      </c>
      <c r="D27" s="108">
        <v>0</v>
      </c>
      <c r="E27" s="108">
        <v>0</v>
      </c>
      <c r="F27" s="108">
        <v>0</v>
      </c>
      <c r="G27" s="108">
        <v>0</v>
      </c>
      <c r="H27" s="108">
        <v>0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245">
        <f t="shared" si="0"/>
        <v>0</v>
      </c>
    </row>
    <row r="28" spans="1:15" ht="11.1" customHeight="1" x14ac:dyDescent="0.25">
      <c r="A28" s="69"/>
      <c r="B28" s="70">
        <v>2025</v>
      </c>
      <c r="C28" s="108">
        <v>0</v>
      </c>
      <c r="D28" s="108">
        <v>0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245">
        <f t="shared" si="0"/>
        <v>0</v>
      </c>
    </row>
    <row r="29" spans="1:15" ht="11.1" customHeight="1" x14ac:dyDescent="0.25">
      <c r="A29" s="69" t="s">
        <v>16</v>
      </c>
      <c r="B29" s="70">
        <v>2024</v>
      </c>
      <c r="C29" s="105">
        <v>23.184450000000005</v>
      </c>
      <c r="D29" s="105">
        <v>20.5884</v>
      </c>
      <c r="E29" s="105">
        <v>19.7136</v>
      </c>
      <c r="F29" s="105">
        <v>17.476649999999999</v>
      </c>
      <c r="G29" s="105">
        <v>19.184400000000007</v>
      </c>
      <c r="H29" s="105">
        <v>21.586949999999995</v>
      </c>
      <c r="I29" s="105">
        <v>20.088900000000006</v>
      </c>
      <c r="J29" s="105">
        <v>20.880450000000007</v>
      </c>
      <c r="K29" s="105">
        <v>19.366650000000003</v>
      </c>
      <c r="L29" s="105">
        <v>20.620799999999999</v>
      </c>
      <c r="M29" s="105">
        <v>20.507399999999997</v>
      </c>
      <c r="N29" s="105">
        <v>22.3965</v>
      </c>
      <c r="O29" s="245">
        <f t="shared" si="0"/>
        <v>245.59514999999999</v>
      </c>
    </row>
    <row r="30" spans="1:15" ht="11.1" customHeight="1" x14ac:dyDescent="0.25">
      <c r="A30" s="69"/>
      <c r="B30" s="70">
        <v>2025</v>
      </c>
      <c r="C30" s="105">
        <v>20.188349999999993</v>
      </c>
      <c r="D30" s="108">
        <v>18.054900000000007</v>
      </c>
      <c r="E30" s="108">
        <v>17.408699999999993</v>
      </c>
      <c r="F30" s="108">
        <v>16.453800000000005</v>
      </c>
      <c r="G30" s="108">
        <v>17.904599999999999</v>
      </c>
      <c r="H30" s="108">
        <v>20.310749999999995</v>
      </c>
      <c r="I30" s="108">
        <v>21.150449999999999</v>
      </c>
      <c r="J30" s="108">
        <v>21.250350000000008</v>
      </c>
      <c r="K30" s="108">
        <v>20.106449999999999</v>
      </c>
      <c r="L30" s="108">
        <v>18.97335</v>
      </c>
      <c r="M30" s="108">
        <v>20.677050000000001</v>
      </c>
      <c r="N30" s="108">
        <v>22.58177781313087</v>
      </c>
      <c r="O30" s="245">
        <f t="shared" si="0"/>
        <v>235.06052781313088</v>
      </c>
    </row>
    <row r="31" spans="1:15" ht="11.1" customHeight="1" x14ac:dyDescent="0.25">
      <c r="A31" s="69" t="s">
        <v>30</v>
      </c>
      <c r="B31" s="70">
        <v>2024</v>
      </c>
      <c r="C31" s="108">
        <v>0</v>
      </c>
      <c r="D31" s="108">
        <v>0</v>
      </c>
      <c r="E31" s="108">
        <v>0</v>
      </c>
      <c r="F31" s="108">
        <v>0</v>
      </c>
      <c r="G31" s="108">
        <v>0</v>
      </c>
      <c r="H31" s="108">
        <v>0</v>
      </c>
      <c r="I31" s="108">
        <v>0</v>
      </c>
      <c r="J31" s="108">
        <v>0</v>
      </c>
      <c r="K31" s="108">
        <v>0</v>
      </c>
      <c r="L31" s="108">
        <v>0</v>
      </c>
      <c r="M31" s="108">
        <v>0</v>
      </c>
      <c r="N31" s="108">
        <v>0</v>
      </c>
      <c r="O31" s="245">
        <f t="shared" si="0"/>
        <v>0</v>
      </c>
    </row>
    <row r="32" spans="1:15" ht="11.1" customHeight="1" x14ac:dyDescent="0.25">
      <c r="A32" s="69"/>
      <c r="B32" s="70">
        <v>2025</v>
      </c>
      <c r="C32" s="108">
        <v>0</v>
      </c>
      <c r="D32" s="108">
        <v>0</v>
      </c>
      <c r="E32" s="108">
        <v>0</v>
      </c>
      <c r="F32" s="108">
        <v>0</v>
      </c>
      <c r="G32" s="108">
        <v>0</v>
      </c>
      <c r="H32" s="108">
        <v>0</v>
      </c>
      <c r="I32" s="108">
        <v>0</v>
      </c>
      <c r="J32" s="108">
        <v>0</v>
      </c>
      <c r="K32" s="108">
        <v>0</v>
      </c>
      <c r="L32" s="108">
        <v>0</v>
      </c>
      <c r="M32" s="108">
        <v>0</v>
      </c>
      <c r="N32" s="108">
        <v>0</v>
      </c>
      <c r="O32" s="245">
        <f t="shared" si="0"/>
        <v>0</v>
      </c>
    </row>
    <row r="33" spans="1:15" ht="11.1" customHeight="1" x14ac:dyDescent="0.25">
      <c r="A33" s="69" t="s">
        <v>92</v>
      </c>
      <c r="B33" s="70">
        <v>2024</v>
      </c>
      <c r="C33" s="108">
        <v>0</v>
      </c>
      <c r="D33" s="108">
        <v>0</v>
      </c>
      <c r="E33" s="108">
        <v>0</v>
      </c>
      <c r="F33" s="108">
        <v>0</v>
      </c>
      <c r="G33" s="108">
        <v>0</v>
      </c>
      <c r="H33" s="108">
        <v>0</v>
      </c>
      <c r="I33" s="108">
        <v>0</v>
      </c>
      <c r="J33" s="108">
        <v>0</v>
      </c>
      <c r="K33" s="108">
        <v>0</v>
      </c>
      <c r="L33" s="108">
        <v>0</v>
      </c>
      <c r="M33" s="108">
        <v>0</v>
      </c>
      <c r="N33" s="108">
        <v>0</v>
      </c>
      <c r="O33" s="245">
        <f t="shared" si="0"/>
        <v>0</v>
      </c>
    </row>
    <row r="34" spans="1:15" ht="11.1" customHeight="1" x14ac:dyDescent="0.25">
      <c r="A34" s="69"/>
      <c r="B34" s="70">
        <v>2025</v>
      </c>
      <c r="C34" s="108">
        <v>0</v>
      </c>
      <c r="D34" s="108">
        <v>0</v>
      </c>
      <c r="E34" s="108">
        <v>0</v>
      </c>
      <c r="F34" s="108">
        <v>0</v>
      </c>
      <c r="G34" s="108">
        <v>0</v>
      </c>
      <c r="H34" s="108">
        <v>0</v>
      </c>
      <c r="I34" s="108">
        <v>0</v>
      </c>
      <c r="J34" s="108">
        <v>0</v>
      </c>
      <c r="K34" s="108">
        <v>0</v>
      </c>
      <c r="L34" s="108">
        <v>0</v>
      </c>
      <c r="M34" s="108">
        <v>0</v>
      </c>
      <c r="N34" s="108">
        <v>0</v>
      </c>
      <c r="O34" s="245">
        <f t="shared" si="0"/>
        <v>0</v>
      </c>
    </row>
    <row r="35" spans="1:15" ht="11.1" customHeight="1" x14ac:dyDescent="0.25">
      <c r="A35" s="69" t="s">
        <v>182</v>
      </c>
      <c r="B35" s="70">
        <v>2024</v>
      </c>
      <c r="C35" s="105">
        <v>5.8182499999999999</v>
      </c>
      <c r="D35" s="105">
        <v>5.7477150000000004</v>
      </c>
      <c r="E35" s="105">
        <v>6.4240650000000006</v>
      </c>
      <c r="F35" s="105">
        <v>5.3841049999999999</v>
      </c>
      <c r="G35" s="105">
        <v>4.2228000000000003</v>
      </c>
      <c r="H35" s="105">
        <v>6.7483250000000004</v>
      </c>
      <c r="I35" s="105">
        <v>8.4290000000000003</v>
      </c>
      <c r="J35" s="105">
        <v>5.4075499999999996</v>
      </c>
      <c r="K35" s="105">
        <v>5.2767900000000001</v>
      </c>
      <c r="L35" s="105">
        <v>6.1719350000000004</v>
      </c>
      <c r="M35" s="105">
        <v>5.024</v>
      </c>
      <c r="N35" s="105">
        <v>5.9795550000000004</v>
      </c>
      <c r="O35" s="245">
        <f t="shared" si="0"/>
        <v>70.63409</v>
      </c>
    </row>
    <row r="36" spans="1:15" ht="11.1" customHeight="1" x14ac:dyDescent="0.25">
      <c r="A36" s="69"/>
      <c r="B36" s="70">
        <v>2025</v>
      </c>
      <c r="C36" s="105">
        <v>5.7465900000000003</v>
      </c>
      <c r="D36" s="108">
        <v>6.1727749999999997</v>
      </c>
      <c r="E36" s="108">
        <v>5.5589050000000002</v>
      </c>
      <c r="F36" s="108">
        <v>6.0161651000000003</v>
      </c>
      <c r="G36" s="108">
        <v>5.0152095000000001</v>
      </c>
      <c r="H36" s="108">
        <v>5.6019030499999998</v>
      </c>
      <c r="I36" s="108">
        <v>7.7060000000000004</v>
      </c>
      <c r="J36" s="108">
        <v>5.4390850000000004</v>
      </c>
      <c r="K36" s="108">
        <v>4.7193299999999994</v>
      </c>
      <c r="L36" s="108">
        <v>5.8613999999999997</v>
      </c>
      <c r="M36" s="108">
        <v>4.8970000000000002</v>
      </c>
      <c r="N36" s="108">
        <v>5.8180050000000003</v>
      </c>
      <c r="O36" s="245">
        <f t="shared" si="0"/>
        <v>68.552367650000008</v>
      </c>
    </row>
    <row r="37" spans="1:15" ht="11.1" customHeight="1" x14ac:dyDescent="0.25">
      <c r="A37" s="69" t="s">
        <v>10</v>
      </c>
      <c r="B37" s="70">
        <v>2024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0</v>
      </c>
      <c r="N37" s="108">
        <v>0</v>
      </c>
      <c r="O37" s="245">
        <f t="shared" si="0"/>
        <v>0</v>
      </c>
    </row>
    <row r="38" spans="1:15" ht="11.1" customHeight="1" x14ac:dyDescent="0.25">
      <c r="A38" s="69"/>
      <c r="B38" s="70">
        <v>2025</v>
      </c>
      <c r="C38" s="108">
        <v>0</v>
      </c>
      <c r="D38" s="108">
        <v>0</v>
      </c>
      <c r="E38" s="108">
        <v>0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  <c r="K38" s="108">
        <v>0</v>
      </c>
      <c r="L38" s="108">
        <v>0</v>
      </c>
      <c r="M38" s="108">
        <v>0</v>
      </c>
      <c r="N38" s="108">
        <v>0</v>
      </c>
      <c r="O38" s="245">
        <f t="shared" si="0"/>
        <v>0</v>
      </c>
    </row>
    <row r="39" spans="1:15" ht="11.1" customHeight="1" x14ac:dyDescent="0.25">
      <c r="A39" s="69" t="s">
        <v>61</v>
      </c>
      <c r="B39" s="70">
        <v>2024</v>
      </c>
      <c r="C39" s="108">
        <v>0</v>
      </c>
      <c r="D39" s="108">
        <v>0</v>
      </c>
      <c r="E39" s="108">
        <v>0</v>
      </c>
      <c r="F39" s="108">
        <v>0</v>
      </c>
      <c r="G39" s="108">
        <v>0</v>
      </c>
      <c r="H39" s="108">
        <v>0</v>
      </c>
      <c r="I39" s="108">
        <v>0</v>
      </c>
      <c r="J39" s="108">
        <v>0</v>
      </c>
      <c r="K39" s="108">
        <v>0</v>
      </c>
      <c r="L39" s="108">
        <v>0</v>
      </c>
      <c r="M39" s="108">
        <v>0</v>
      </c>
      <c r="N39" s="108">
        <v>0</v>
      </c>
      <c r="O39" s="245">
        <f t="shared" si="0"/>
        <v>0</v>
      </c>
    </row>
    <row r="40" spans="1:15" ht="11.1" customHeight="1" x14ac:dyDescent="0.25">
      <c r="A40" s="69"/>
      <c r="B40" s="70">
        <v>2025</v>
      </c>
      <c r="C40" s="108">
        <v>0</v>
      </c>
      <c r="D40" s="108">
        <v>0</v>
      </c>
      <c r="E40" s="108">
        <v>0</v>
      </c>
      <c r="F40" s="108">
        <v>0</v>
      </c>
      <c r="G40" s="108">
        <v>0</v>
      </c>
      <c r="H40" s="108">
        <v>0</v>
      </c>
      <c r="I40" s="108">
        <v>0</v>
      </c>
      <c r="J40" s="108">
        <v>0</v>
      </c>
      <c r="K40" s="108">
        <v>0</v>
      </c>
      <c r="L40" s="108">
        <v>0</v>
      </c>
      <c r="M40" s="108">
        <v>0</v>
      </c>
      <c r="N40" s="108">
        <v>0</v>
      </c>
      <c r="O40" s="245">
        <f t="shared" si="0"/>
        <v>0</v>
      </c>
    </row>
    <row r="41" spans="1:15" ht="11.1" customHeight="1" x14ac:dyDescent="0.25">
      <c r="A41" s="69" t="s">
        <v>62</v>
      </c>
      <c r="B41" s="70">
        <v>2024</v>
      </c>
      <c r="C41" s="108">
        <v>0</v>
      </c>
      <c r="D41" s="108">
        <v>0</v>
      </c>
      <c r="E41" s="108">
        <v>0</v>
      </c>
      <c r="F41" s="108">
        <v>0</v>
      </c>
      <c r="G41" s="108">
        <v>0</v>
      </c>
      <c r="H41" s="108">
        <v>0</v>
      </c>
      <c r="I41" s="108">
        <v>0</v>
      </c>
      <c r="J41" s="108">
        <v>0</v>
      </c>
      <c r="K41" s="108">
        <v>0</v>
      </c>
      <c r="L41" s="108">
        <v>0</v>
      </c>
      <c r="M41" s="108">
        <v>0</v>
      </c>
      <c r="N41" s="108">
        <v>0</v>
      </c>
      <c r="O41" s="245">
        <f t="shared" si="0"/>
        <v>0</v>
      </c>
    </row>
    <row r="42" spans="1:15" ht="11.1" customHeight="1" x14ac:dyDescent="0.25">
      <c r="A42" s="69"/>
      <c r="B42" s="70">
        <v>2025</v>
      </c>
      <c r="C42" s="108">
        <v>0</v>
      </c>
      <c r="D42" s="108">
        <v>0</v>
      </c>
      <c r="E42" s="108">
        <v>0</v>
      </c>
      <c r="F42" s="108">
        <v>0</v>
      </c>
      <c r="G42" s="108">
        <v>0</v>
      </c>
      <c r="H42" s="108">
        <v>0</v>
      </c>
      <c r="I42" s="108">
        <v>0</v>
      </c>
      <c r="J42" s="108">
        <v>0</v>
      </c>
      <c r="K42" s="108">
        <v>0</v>
      </c>
      <c r="L42" s="108">
        <v>0</v>
      </c>
      <c r="M42" s="108">
        <v>0</v>
      </c>
      <c r="N42" s="108">
        <v>0</v>
      </c>
      <c r="O42" s="245">
        <f t="shared" si="0"/>
        <v>0</v>
      </c>
    </row>
    <row r="43" spans="1:15" ht="11.1" customHeight="1" x14ac:dyDescent="0.25">
      <c r="A43" s="69" t="s">
        <v>19</v>
      </c>
      <c r="B43" s="70">
        <v>2024</v>
      </c>
      <c r="C43" s="105">
        <v>5.6307715555555502</v>
      </c>
      <c r="D43" s="105">
        <v>5.4553688999999999</v>
      </c>
      <c r="E43" s="105">
        <v>5.6809599999999998</v>
      </c>
      <c r="F43" s="105">
        <v>4.7922799999999999</v>
      </c>
      <c r="G43" s="105">
        <v>4.3309898648600003</v>
      </c>
      <c r="H43" s="105">
        <v>5.5430743250000001</v>
      </c>
      <c r="I43" s="105">
        <v>5.4984000000000002</v>
      </c>
      <c r="J43" s="105">
        <v>4.9984000000000002</v>
      </c>
      <c r="K43" s="105">
        <v>5.1036000000000001</v>
      </c>
      <c r="L43" s="105">
        <v>5.7880000000000003</v>
      </c>
      <c r="M43" s="105">
        <v>6.2228000000000003</v>
      </c>
      <c r="N43" s="105">
        <v>7.1369999999999996</v>
      </c>
      <c r="O43" s="245">
        <f t="shared" si="0"/>
        <v>66.181644645415545</v>
      </c>
    </row>
    <row r="44" spans="1:15" ht="11.1" customHeight="1" x14ac:dyDescent="0.25">
      <c r="A44" s="69"/>
      <c r="B44" s="70">
        <v>2025</v>
      </c>
      <c r="C44" s="105">
        <v>6.0245499999999996</v>
      </c>
      <c r="D44" s="108">
        <v>5.032</v>
      </c>
      <c r="E44" s="108">
        <v>6.4021600000000003</v>
      </c>
      <c r="F44" s="108">
        <v>4.6467000000000001</v>
      </c>
      <c r="G44" s="108">
        <v>5.5651500000000009</v>
      </c>
      <c r="H44" s="108">
        <v>4.8969000000000005</v>
      </c>
      <c r="I44" s="108">
        <v>5.7222</v>
      </c>
      <c r="J44" s="108">
        <v>5.3585000000000003</v>
      </c>
      <c r="K44" s="108">
        <v>5.5464399999999996</v>
      </c>
      <c r="L44" s="108">
        <v>6.4880000000000004</v>
      </c>
      <c r="M44" s="108">
        <v>6.42828</v>
      </c>
      <c r="N44" s="108">
        <v>6.6417000000000002</v>
      </c>
      <c r="O44" s="245">
        <f t="shared" si="0"/>
        <v>68.752579999999995</v>
      </c>
    </row>
    <row r="45" spans="1:15" ht="11.1" customHeight="1" x14ac:dyDescent="0.25">
      <c r="A45" s="69" t="s">
        <v>40</v>
      </c>
      <c r="B45" s="70">
        <v>2024</v>
      </c>
      <c r="C45" s="105">
        <v>6.276511464285</v>
      </c>
      <c r="D45" s="105">
        <v>6.4712500000000004</v>
      </c>
      <c r="E45" s="105">
        <v>8.6207130000000021</v>
      </c>
      <c r="F45" s="105">
        <v>11.2981</v>
      </c>
      <c r="G45" s="105">
        <v>12.183271441</v>
      </c>
      <c r="H45" s="105">
        <v>19.183271440999999</v>
      </c>
      <c r="I45" s="105">
        <v>13.768245</v>
      </c>
      <c r="J45" s="105">
        <v>11.3459</v>
      </c>
      <c r="K45" s="105">
        <v>7.7058999999999997</v>
      </c>
      <c r="L45" s="105">
        <v>8.2401435000000003</v>
      </c>
      <c r="M45" s="105">
        <v>9.7231000000000005</v>
      </c>
      <c r="N45" s="105">
        <v>14.9246</v>
      </c>
      <c r="O45" s="245">
        <f t="shared" si="0"/>
        <v>129.74100584628502</v>
      </c>
    </row>
    <row r="46" spans="1:15" ht="11.1" customHeight="1" x14ac:dyDescent="0.25">
      <c r="A46" s="69"/>
      <c r="B46" s="70">
        <v>2025</v>
      </c>
      <c r="C46" s="105">
        <v>7.1052</v>
      </c>
      <c r="D46" s="108">
        <v>7.1052</v>
      </c>
      <c r="E46" s="108">
        <v>8.3394899999999996</v>
      </c>
      <c r="F46" s="108">
        <v>10.428100000000001</v>
      </c>
      <c r="G46" s="108">
        <v>11.348735</v>
      </c>
      <c r="H46" s="108">
        <v>18.82329</v>
      </c>
      <c r="I46" s="108">
        <v>14.701174999999999</v>
      </c>
      <c r="J46" s="108">
        <v>12.62</v>
      </c>
      <c r="K46" s="108">
        <v>7.6925295000000018</v>
      </c>
      <c r="L46" s="108">
        <v>7.8947549999999991</v>
      </c>
      <c r="M46" s="108">
        <v>9.8424499999999995</v>
      </c>
      <c r="N46" s="108">
        <v>14.447367</v>
      </c>
      <c r="O46" s="245">
        <f t="shared" si="0"/>
        <v>130.34829150000002</v>
      </c>
    </row>
    <row r="47" spans="1:15" ht="11.1" customHeight="1" x14ac:dyDescent="0.25">
      <c r="A47" s="69" t="s">
        <v>29</v>
      </c>
      <c r="B47" s="70">
        <v>2024</v>
      </c>
      <c r="C47" s="108">
        <v>0</v>
      </c>
      <c r="D47" s="108">
        <v>0</v>
      </c>
      <c r="E47" s="108">
        <v>0</v>
      </c>
      <c r="F47" s="108">
        <v>0</v>
      </c>
      <c r="G47" s="108">
        <v>0</v>
      </c>
      <c r="H47" s="108">
        <v>0</v>
      </c>
      <c r="I47" s="108">
        <v>0</v>
      </c>
      <c r="J47" s="108">
        <v>0</v>
      </c>
      <c r="K47" s="108">
        <v>0</v>
      </c>
      <c r="L47" s="108">
        <v>0</v>
      </c>
      <c r="M47" s="108">
        <v>0</v>
      </c>
      <c r="N47" s="108">
        <v>0</v>
      </c>
      <c r="O47" s="245">
        <f t="shared" si="0"/>
        <v>0</v>
      </c>
    </row>
    <row r="48" spans="1:15" ht="11.1" customHeight="1" x14ac:dyDescent="0.25">
      <c r="A48" s="69"/>
      <c r="B48" s="70">
        <v>2025</v>
      </c>
      <c r="C48" s="108">
        <v>0</v>
      </c>
      <c r="D48" s="108">
        <v>0</v>
      </c>
      <c r="E48" s="108">
        <v>0</v>
      </c>
      <c r="F48" s="108">
        <v>0</v>
      </c>
      <c r="G48" s="108">
        <v>0</v>
      </c>
      <c r="H48" s="108">
        <v>0</v>
      </c>
      <c r="I48" s="108">
        <v>0</v>
      </c>
      <c r="J48" s="108">
        <v>0</v>
      </c>
      <c r="K48" s="108">
        <v>0</v>
      </c>
      <c r="L48" s="108">
        <v>0</v>
      </c>
      <c r="M48" s="108">
        <v>0</v>
      </c>
      <c r="N48" s="108">
        <v>0</v>
      </c>
      <c r="O48" s="245">
        <f t="shared" si="0"/>
        <v>0</v>
      </c>
    </row>
    <row r="49" spans="1:16" ht="11.1" customHeight="1" x14ac:dyDescent="0.25">
      <c r="A49" s="69" t="s">
        <v>33</v>
      </c>
      <c r="B49" s="70">
        <v>2024</v>
      </c>
      <c r="C49" s="105">
        <v>101.33000000000003</v>
      </c>
      <c r="D49" s="105">
        <v>124.89000000000001</v>
      </c>
      <c r="E49" s="105">
        <v>135.24</v>
      </c>
      <c r="F49" s="105">
        <v>187.905</v>
      </c>
      <c r="G49" s="105">
        <v>180.76999999999995</v>
      </c>
      <c r="H49" s="105">
        <v>170.71</v>
      </c>
      <c r="I49" s="105">
        <v>150.32000000000002</v>
      </c>
      <c r="J49" s="105">
        <v>134.94</v>
      </c>
      <c r="K49" s="105">
        <v>122.13499999999999</v>
      </c>
      <c r="L49" s="105">
        <v>103.2625</v>
      </c>
      <c r="M49" s="105">
        <v>94.837499999999991</v>
      </c>
      <c r="N49" s="105">
        <v>102.41500000000002</v>
      </c>
      <c r="O49" s="245">
        <f t="shared" si="0"/>
        <v>1608.7550000000001</v>
      </c>
    </row>
    <row r="50" spans="1:16" ht="11.1" customHeight="1" x14ac:dyDescent="0.25">
      <c r="A50" s="69"/>
      <c r="B50" s="70">
        <v>2025</v>
      </c>
      <c r="C50" s="105">
        <v>118.69999999999999</v>
      </c>
      <c r="D50" s="108">
        <v>127.35999999999997</v>
      </c>
      <c r="E50" s="108">
        <v>136.96</v>
      </c>
      <c r="F50" s="108">
        <v>186.2</v>
      </c>
      <c r="G50" s="108">
        <v>180.39999999999998</v>
      </c>
      <c r="H50" s="108">
        <v>171.34500000000003</v>
      </c>
      <c r="I50" s="108">
        <v>149.55499999999998</v>
      </c>
      <c r="J50" s="108">
        <v>138.27499999999998</v>
      </c>
      <c r="K50" s="108">
        <v>122.47499999999999</v>
      </c>
      <c r="L50" s="108">
        <v>104.065</v>
      </c>
      <c r="M50" s="108">
        <v>96.445000000000007</v>
      </c>
      <c r="N50" s="108">
        <v>102.73499999999999</v>
      </c>
      <c r="O50" s="245">
        <f t="shared" si="0"/>
        <v>1634.5149999999999</v>
      </c>
    </row>
    <row r="51" spans="1:16" ht="11.1" customHeight="1" x14ac:dyDescent="0.25">
      <c r="A51" s="69" t="s">
        <v>34</v>
      </c>
      <c r="B51" s="70">
        <v>2024</v>
      </c>
      <c r="C51" s="108">
        <v>0</v>
      </c>
      <c r="D51" s="108">
        <v>0</v>
      </c>
      <c r="E51" s="108">
        <v>0</v>
      </c>
      <c r="F51" s="108">
        <v>0</v>
      </c>
      <c r="G51" s="108">
        <v>0</v>
      </c>
      <c r="H51" s="108">
        <v>0</v>
      </c>
      <c r="I51" s="108">
        <v>0</v>
      </c>
      <c r="J51" s="108">
        <v>0</v>
      </c>
      <c r="K51" s="108">
        <v>0</v>
      </c>
      <c r="L51" s="108">
        <v>0</v>
      </c>
      <c r="M51" s="108">
        <v>0</v>
      </c>
      <c r="N51" s="108">
        <v>0</v>
      </c>
      <c r="O51" s="245">
        <f t="shared" si="0"/>
        <v>0</v>
      </c>
    </row>
    <row r="52" spans="1:16" ht="11.1" customHeight="1" x14ac:dyDescent="0.25">
      <c r="A52" s="69"/>
      <c r="B52" s="70">
        <v>2025</v>
      </c>
      <c r="C52" s="108">
        <v>0</v>
      </c>
      <c r="D52" s="108">
        <v>0</v>
      </c>
      <c r="E52" s="108">
        <v>0</v>
      </c>
      <c r="F52" s="108">
        <v>0</v>
      </c>
      <c r="G52" s="108">
        <v>0</v>
      </c>
      <c r="H52" s="108">
        <v>0</v>
      </c>
      <c r="I52" s="108">
        <v>0</v>
      </c>
      <c r="J52" s="108">
        <v>0</v>
      </c>
      <c r="K52" s="108">
        <v>0</v>
      </c>
      <c r="L52" s="108">
        <v>0</v>
      </c>
      <c r="M52" s="108">
        <v>0</v>
      </c>
      <c r="N52" s="108">
        <v>0</v>
      </c>
      <c r="O52" s="245">
        <f t="shared" si="0"/>
        <v>0</v>
      </c>
    </row>
    <row r="53" spans="1:16" ht="11.1" customHeight="1" x14ac:dyDescent="0.25">
      <c r="A53" s="69" t="s">
        <v>20</v>
      </c>
      <c r="B53" s="70">
        <v>2024</v>
      </c>
      <c r="C53" s="105">
        <v>10.458</v>
      </c>
      <c r="D53" s="105">
        <v>11.074949999999999</v>
      </c>
      <c r="E53" s="105">
        <v>11.00295</v>
      </c>
      <c r="F53" s="105">
        <v>12.744</v>
      </c>
      <c r="G53" s="105">
        <v>13.77</v>
      </c>
      <c r="H53" s="105">
        <v>14.314500000000001</v>
      </c>
      <c r="I53" s="105">
        <v>14.3055</v>
      </c>
      <c r="J53" s="105">
        <v>15.279400000000001</v>
      </c>
      <c r="K53" s="105">
        <v>13.662000000000001</v>
      </c>
      <c r="L53" s="105">
        <v>14.32245</v>
      </c>
      <c r="M53" s="105">
        <v>15.0761</v>
      </c>
      <c r="N53" s="105">
        <v>15.41244</v>
      </c>
      <c r="O53" s="245">
        <f t="shared" si="0"/>
        <v>161.42228999999998</v>
      </c>
    </row>
    <row r="54" spans="1:16" ht="11.1" customHeight="1" x14ac:dyDescent="0.25">
      <c r="A54" s="69"/>
      <c r="B54" s="70">
        <v>2025</v>
      </c>
      <c r="C54" s="105">
        <v>11.6432</v>
      </c>
      <c r="D54" s="108">
        <v>12.073499999999999</v>
      </c>
      <c r="E54" s="108">
        <v>12.178000000000001</v>
      </c>
      <c r="F54" s="108">
        <v>13.44711724137931</v>
      </c>
      <c r="G54" s="108">
        <v>14.278499999999999</v>
      </c>
      <c r="H54" s="108">
        <v>14.7285</v>
      </c>
      <c r="I54" s="108">
        <v>15.160500000000001</v>
      </c>
      <c r="J54" s="108">
        <v>14.539500000000002</v>
      </c>
      <c r="K54" s="108">
        <v>14.620500000000002</v>
      </c>
      <c r="L54" s="108">
        <v>14.3415</v>
      </c>
      <c r="M54" s="108">
        <v>14.9832</v>
      </c>
      <c r="N54" s="108">
        <v>15.182999999999998</v>
      </c>
      <c r="O54" s="245">
        <f t="shared" si="0"/>
        <v>167.17701724137933</v>
      </c>
    </row>
    <row r="55" spans="1:16" ht="11.1" customHeight="1" x14ac:dyDescent="0.25">
      <c r="A55" s="76" t="s">
        <v>28</v>
      </c>
      <c r="B55" s="70">
        <v>2024</v>
      </c>
      <c r="C55" s="108">
        <v>0</v>
      </c>
      <c r="D55" s="108">
        <v>0</v>
      </c>
      <c r="E55" s="108">
        <v>0</v>
      </c>
      <c r="F55" s="108">
        <v>0</v>
      </c>
      <c r="G55" s="108">
        <v>0</v>
      </c>
      <c r="H55" s="108">
        <v>0</v>
      </c>
      <c r="I55" s="108">
        <v>0</v>
      </c>
      <c r="J55" s="108">
        <v>0</v>
      </c>
      <c r="K55" s="108">
        <v>0</v>
      </c>
      <c r="L55" s="108">
        <v>0</v>
      </c>
      <c r="M55" s="108">
        <v>0</v>
      </c>
      <c r="N55" s="108">
        <v>0</v>
      </c>
      <c r="O55" s="245">
        <f t="shared" si="0"/>
        <v>0</v>
      </c>
    </row>
    <row r="56" spans="1:16" ht="11.1" customHeight="1" x14ac:dyDescent="0.25">
      <c r="A56" s="76"/>
      <c r="B56" s="70">
        <v>2025</v>
      </c>
      <c r="C56" s="108">
        <v>0</v>
      </c>
      <c r="D56" s="108">
        <v>0</v>
      </c>
      <c r="E56" s="108">
        <v>0</v>
      </c>
      <c r="F56" s="108">
        <v>0</v>
      </c>
      <c r="G56" s="108">
        <v>0</v>
      </c>
      <c r="H56" s="108">
        <v>0</v>
      </c>
      <c r="I56" s="108">
        <v>0</v>
      </c>
      <c r="J56" s="108">
        <v>0</v>
      </c>
      <c r="K56" s="108">
        <v>0</v>
      </c>
      <c r="L56" s="108">
        <v>0</v>
      </c>
      <c r="M56" s="108">
        <v>0</v>
      </c>
      <c r="N56" s="108">
        <v>0</v>
      </c>
      <c r="O56" s="245">
        <f t="shared" si="0"/>
        <v>0</v>
      </c>
    </row>
    <row r="57" spans="1:16" ht="11.1" customHeight="1" x14ac:dyDescent="0.25">
      <c r="A57" s="69" t="s">
        <v>135</v>
      </c>
      <c r="B57" s="70">
        <v>2024</v>
      </c>
      <c r="C57" s="108">
        <v>0</v>
      </c>
      <c r="D57" s="108">
        <v>0</v>
      </c>
      <c r="E57" s="108">
        <v>0</v>
      </c>
      <c r="F57" s="108">
        <v>0</v>
      </c>
      <c r="G57" s="108">
        <v>0</v>
      </c>
      <c r="H57" s="108">
        <v>0</v>
      </c>
      <c r="I57" s="108">
        <v>0</v>
      </c>
      <c r="J57" s="108">
        <v>0</v>
      </c>
      <c r="K57" s="108">
        <v>0</v>
      </c>
      <c r="L57" s="108">
        <v>0</v>
      </c>
      <c r="M57" s="108">
        <v>0</v>
      </c>
      <c r="N57" s="108">
        <v>0</v>
      </c>
      <c r="O57" s="245">
        <f t="shared" si="0"/>
        <v>0</v>
      </c>
    </row>
    <row r="58" spans="1:16" ht="11.1" customHeight="1" x14ac:dyDescent="0.25">
      <c r="A58" s="77"/>
      <c r="B58" s="78">
        <v>2025</v>
      </c>
      <c r="C58" s="108">
        <v>0</v>
      </c>
      <c r="D58" s="106">
        <v>0</v>
      </c>
      <c r="E58" s="106">
        <v>0</v>
      </c>
      <c r="F58" s="108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248">
        <f t="shared" si="0"/>
        <v>0</v>
      </c>
    </row>
    <row r="59" spans="1:16" ht="9" customHeight="1" x14ac:dyDescent="0.3">
      <c r="A59" s="4" t="s">
        <v>141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4"/>
    </row>
    <row r="60" spans="1:16" ht="9" customHeight="1" x14ac:dyDescent="0.3">
      <c r="A60" s="215" t="s">
        <v>159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90"/>
    </row>
    <row r="61" spans="1:16" ht="9" customHeight="1" x14ac:dyDescent="0.3">
      <c r="A61" s="160" t="s">
        <v>173</v>
      </c>
      <c r="B61" s="89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7"/>
    </row>
    <row r="62" spans="1:16" ht="9" customHeight="1" x14ac:dyDescent="0.3">
      <c r="A62" s="191" t="s">
        <v>174</v>
      </c>
      <c r="B62" s="91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</row>
    <row r="63" spans="1:16" ht="9" customHeight="1" x14ac:dyDescent="0.3">
      <c r="A63" s="20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</row>
    <row r="65" spans="1:15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P66"/>
  <sheetViews>
    <sheetView showGridLines="0" zoomScaleNormal="100" workbookViewId="0">
      <selection activeCell="F49" sqref="F49"/>
    </sheetView>
  </sheetViews>
  <sheetFormatPr baseColWidth="10" defaultColWidth="5.109375" defaultRowHeight="12" customHeight="1" x14ac:dyDescent="0.25"/>
  <cols>
    <col min="1" max="1" width="9.109375" style="31" customWidth="1"/>
    <col min="2" max="2" width="3.44140625" style="31" customWidth="1"/>
    <col min="3" max="14" width="4.21875" style="31" customWidth="1"/>
    <col min="15" max="15" width="5.6640625" style="31" customWidth="1"/>
    <col min="16" max="16384" width="5.109375" style="31"/>
  </cols>
  <sheetData>
    <row r="1" spans="1:16" ht="20.25" customHeight="1" x14ac:dyDescent="0.25">
      <c r="A1" s="29" t="s">
        <v>204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37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2" t="s">
        <v>26</v>
      </c>
      <c r="P4" s="68"/>
    </row>
    <row r="5" spans="1:16" ht="12.95" customHeight="1" x14ac:dyDescent="0.25">
      <c r="A5" s="366" t="s">
        <v>24</v>
      </c>
      <c r="B5" s="243">
        <v>2024</v>
      </c>
      <c r="C5" s="244">
        <v>42476.779790500004</v>
      </c>
      <c r="D5" s="244">
        <v>41940.477799999986</v>
      </c>
      <c r="E5" s="244">
        <v>42001.227616050397</v>
      </c>
      <c r="F5" s="244">
        <v>41643.885800000004</v>
      </c>
      <c r="G5" s="244">
        <v>42712.702700000009</v>
      </c>
      <c r="H5" s="244">
        <v>42335.928000000007</v>
      </c>
      <c r="I5" s="244">
        <v>42329.661000000022</v>
      </c>
      <c r="J5" s="244">
        <v>42920.089900000014</v>
      </c>
      <c r="K5" s="244">
        <v>42314.230100000001</v>
      </c>
      <c r="L5" s="244">
        <v>42557.230835317096</v>
      </c>
      <c r="M5" s="244">
        <v>42517.345977196797</v>
      </c>
      <c r="N5" s="244">
        <v>42842.255136072999</v>
      </c>
      <c r="O5" s="245">
        <f>SUM(C5:N5)</f>
        <v>508591.81465513736</v>
      </c>
      <c r="P5" s="30"/>
    </row>
    <row r="6" spans="1:16" ht="12.95" customHeight="1" x14ac:dyDescent="0.25">
      <c r="A6" s="367"/>
      <c r="B6" s="246" t="s">
        <v>177</v>
      </c>
      <c r="C6" s="247">
        <v>42788.088730918709</v>
      </c>
      <c r="D6" s="247">
        <v>42161.670697904126</v>
      </c>
      <c r="E6" s="247">
        <v>42133.105076</v>
      </c>
      <c r="F6" s="247">
        <v>41832.224430000009</v>
      </c>
      <c r="G6" s="247">
        <v>42886.141530000015</v>
      </c>
      <c r="H6" s="247">
        <v>42485.566199999994</v>
      </c>
      <c r="I6" s="247">
        <v>42533.630599999997</v>
      </c>
      <c r="J6" s="247">
        <v>43198.727209999997</v>
      </c>
      <c r="K6" s="247">
        <v>42716.425025674223</v>
      </c>
      <c r="L6" s="247">
        <v>43004.146000000001</v>
      </c>
      <c r="M6" s="247">
        <v>42839.557420000012</v>
      </c>
      <c r="N6" s="247">
        <v>43174.578206023252</v>
      </c>
      <c r="O6" s="248">
        <f>SUM(C6:N6)</f>
        <v>511753.86112652038</v>
      </c>
      <c r="P6" s="30"/>
    </row>
    <row r="7" spans="1:16" ht="11.1" customHeight="1" x14ac:dyDescent="0.25">
      <c r="A7" s="69" t="s">
        <v>3</v>
      </c>
      <c r="B7" s="70">
        <v>2024</v>
      </c>
      <c r="C7" s="105">
        <v>132.423</v>
      </c>
      <c r="D7" s="105">
        <v>131.68799999999999</v>
      </c>
      <c r="E7" s="105">
        <v>132.04499999999999</v>
      </c>
      <c r="F7" s="105">
        <v>125.491</v>
      </c>
      <c r="G7" s="105">
        <v>129.786</v>
      </c>
      <c r="H7" s="105">
        <v>127.482</v>
      </c>
      <c r="I7" s="105">
        <v>127.21899999999999</v>
      </c>
      <c r="J7" s="105">
        <v>93.218999999999994</v>
      </c>
      <c r="K7" s="105">
        <v>65.241</v>
      </c>
      <c r="L7" s="105">
        <v>65.358653278000006</v>
      </c>
      <c r="M7" s="105">
        <v>64.477999999999994</v>
      </c>
      <c r="N7" s="105">
        <v>55.993000000000002</v>
      </c>
      <c r="O7" s="245">
        <f>SUM(C7:N7)</f>
        <v>1250.4236532780001</v>
      </c>
      <c r="P7" s="30"/>
    </row>
    <row r="8" spans="1:16" ht="11.1" customHeight="1" x14ac:dyDescent="0.25">
      <c r="A8" s="69"/>
      <c r="B8" s="70">
        <v>2025</v>
      </c>
      <c r="C8" s="105">
        <v>129.919746315</v>
      </c>
      <c r="D8" s="2">
        <v>133.57921747500001</v>
      </c>
      <c r="E8" s="105">
        <v>132.58099999999999</v>
      </c>
      <c r="F8" s="105">
        <v>126.10290000000001</v>
      </c>
      <c r="G8" s="105">
        <v>130.60470000000001</v>
      </c>
      <c r="H8" s="105">
        <v>127.87779999999999</v>
      </c>
      <c r="I8" s="105">
        <v>127.5057</v>
      </c>
      <c r="J8" s="105">
        <v>92.516999999999996</v>
      </c>
      <c r="K8" s="105">
        <v>63.232581099999997</v>
      </c>
      <c r="L8" s="105">
        <v>63.232500000000002</v>
      </c>
      <c r="M8" s="105">
        <v>63.1753</v>
      </c>
      <c r="N8" s="105">
        <v>57.395899999999997</v>
      </c>
      <c r="O8" s="245">
        <f t="shared" ref="O8:O58" si="0">SUM(C8:N8)</f>
        <v>1247.7243448900001</v>
      </c>
      <c r="P8" s="30"/>
    </row>
    <row r="9" spans="1:16" ht="11.1" customHeight="1" x14ac:dyDescent="0.25">
      <c r="A9" s="69" t="s">
        <v>4</v>
      </c>
      <c r="B9" s="70">
        <v>2024</v>
      </c>
      <c r="C9" s="105">
        <v>106.197</v>
      </c>
      <c r="D9" s="105">
        <v>102.27500000000001</v>
      </c>
      <c r="E9" s="105">
        <v>97.409284721999995</v>
      </c>
      <c r="F9" s="105">
        <v>99.356999999999999</v>
      </c>
      <c r="G9" s="105">
        <v>100.254</v>
      </c>
      <c r="H9" s="105">
        <v>99.619</v>
      </c>
      <c r="I9" s="105">
        <v>91.302000000000007</v>
      </c>
      <c r="J9" s="105">
        <v>88.405000000000001</v>
      </c>
      <c r="K9" s="105">
        <v>98.930999999999997</v>
      </c>
      <c r="L9" s="105">
        <v>99.127056644000007</v>
      </c>
      <c r="M9" s="105">
        <v>101.667</v>
      </c>
      <c r="N9" s="105">
        <v>104.18899999999999</v>
      </c>
      <c r="O9" s="245">
        <f t="shared" si="0"/>
        <v>1188.7323413660001</v>
      </c>
      <c r="P9" s="30"/>
    </row>
    <row r="10" spans="1:16" ht="11.1" customHeight="1" x14ac:dyDescent="0.25">
      <c r="A10" s="69"/>
      <c r="B10" s="70">
        <v>2025</v>
      </c>
      <c r="C10" s="105">
        <v>102.81095768599999</v>
      </c>
      <c r="D10" s="2">
        <v>105.096</v>
      </c>
      <c r="E10" s="105">
        <v>99.156999999999996</v>
      </c>
      <c r="F10" s="105">
        <v>101.79206000000001</v>
      </c>
      <c r="G10" s="105">
        <v>102.1156</v>
      </c>
      <c r="H10" s="105">
        <v>102.9393</v>
      </c>
      <c r="I10" s="105">
        <v>93.602999999999994</v>
      </c>
      <c r="J10" s="105">
        <v>90.588200000000001</v>
      </c>
      <c r="K10" s="105">
        <v>105.04300000000001</v>
      </c>
      <c r="L10" s="105">
        <v>101.4594</v>
      </c>
      <c r="M10" s="105">
        <v>99.475899999999996</v>
      </c>
      <c r="N10" s="105">
        <v>101.687274900926</v>
      </c>
      <c r="O10" s="245">
        <f t="shared" si="0"/>
        <v>1205.7676925869259</v>
      </c>
      <c r="P10" s="30"/>
    </row>
    <row r="11" spans="1:16" ht="11.1" customHeight="1" x14ac:dyDescent="0.25">
      <c r="A11" s="73" t="s">
        <v>31</v>
      </c>
      <c r="B11" s="70">
        <v>2024</v>
      </c>
      <c r="C11" s="105">
        <v>34.92</v>
      </c>
      <c r="D11" s="105">
        <v>35.097000000000001</v>
      </c>
      <c r="E11" s="105">
        <v>36.991121769999999</v>
      </c>
      <c r="F11" s="105">
        <v>39.379000000000005</v>
      </c>
      <c r="G11" s="105">
        <v>40.121000000000002</v>
      </c>
      <c r="H11" s="105">
        <v>39.165999999999997</v>
      </c>
      <c r="I11" s="105">
        <v>34.802</v>
      </c>
      <c r="J11" s="105">
        <v>32.268999999999998</v>
      </c>
      <c r="K11" s="105">
        <v>20.465</v>
      </c>
      <c r="L11" s="105">
        <v>30.545724679999999</v>
      </c>
      <c r="M11" s="105">
        <v>34.78</v>
      </c>
      <c r="N11" s="105">
        <v>34.343000000000004</v>
      </c>
      <c r="O11" s="245">
        <f t="shared" si="0"/>
        <v>412.87884645000003</v>
      </c>
      <c r="P11" s="30"/>
    </row>
    <row r="12" spans="1:16" ht="11.1" customHeight="1" x14ac:dyDescent="0.25">
      <c r="A12" s="73"/>
      <c r="B12" s="70">
        <v>2025</v>
      </c>
      <c r="C12" s="105">
        <v>33.498999999999995</v>
      </c>
      <c r="D12" s="2">
        <v>32.507079375000004</v>
      </c>
      <c r="E12" s="105">
        <v>35.091999999999999</v>
      </c>
      <c r="F12" s="105">
        <v>37.795439999999999</v>
      </c>
      <c r="G12" s="105">
        <v>36.867599999999996</v>
      </c>
      <c r="H12" s="105">
        <v>38.104699999999994</v>
      </c>
      <c r="I12" s="105">
        <v>33.528999999999996</v>
      </c>
      <c r="J12" s="105">
        <v>31.125</v>
      </c>
      <c r="K12" s="105">
        <v>19.844912401999999</v>
      </c>
      <c r="L12" s="105">
        <v>28.061799999999998</v>
      </c>
      <c r="M12" s="105">
        <v>33.036000000000001</v>
      </c>
      <c r="N12" s="105">
        <v>32.2455</v>
      </c>
      <c r="O12" s="245">
        <f t="shared" si="0"/>
        <v>391.70803177699992</v>
      </c>
      <c r="P12" s="30"/>
    </row>
    <row r="13" spans="1:16" ht="11.1" customHeight="1" x14ac:dyDescent="0.25">
      <c r="A13" s="69" t="s">
        <v>18</v>
      </c>
      <c r="B13" s="70">
        <v>2024</v>
      </c>
      <c r="C13" s="105">
        <v>1439.5719999999999</v>
      </c>
      <c r="D13" s="105">
        <v>1390.078</v>
      </c>
      <c r="E13" s="105">
        <v>1388.308352836</v>
      </c>
      <c r="F13" s="105">
        <v>1429.7619999999999</v>
      </c>
      <c r="G13" s="105">
        <v>1444.9939999999999</v>
      </c>
      <c r="H13" s="105">
        <v>1480.278</v>
      </c>
      <c r="I13" s="105">
        <v>1440.443</v>
      </c>
      <c r="J13" s="105">
        <v>1438.443</v>
      </c>
      <c r="K13" s="105">
        <v>1439.6379999999999</v>
      </c>
      <c r="L13" s="105">
        <v>1461.617990086</v>
      </c>
      <c r="M13" s="105">
        <v>1620.942</v>
      </c>
      <c r="N13" s="105">
        <v>1538.1980000000001</v>
      </c>
      <c r="O13" s="245">
        <f t="shared" si="0"/>
        <v>17512.274342921999</v>
      </c>
      <c r="P13" s="30"/>
    </row>
    <row r="14" spans="1:16" ht="11.1" customHeight="1" x14ac:dyDescent="0.25">
      <c r="A14" s="69"/>
      <c r="B14" s="70">
        <v>2025</v>
      </c>
      <c r="C14" s="105">
        <v>1430.0160000000001</v>
      </c>
      <c r="D14" s="2">
        <v>1395.3589999999999</v>
      </c>
      <c r="E14" s="105">
        <v>1395.5830000000001</v>
      </c>
      <c r="F14" s="105">
        <v>1456.5552</v>
      </c>
      <c r="G14" s="105">
        <v>1493.0708</v>
      </c>
      <c r="H14" s="105">
        <v>1501.9924000000001</v>
      </c>
      <c r="I14" s="105">
        <v>1458.278</v>
      </c>
      <c r="J14" s="105">
        <v>1454.5139999999999</v>
      </c>
      <c r="K14" s="105">
        <v>1456.1047111805599</v>
      </c>
      <c r="L14" s="105">
        <v>1478.9508000000001</v>
      </c>
      <c r="M14" s="105">
        <v>1632.7646999999999</v>
      </c>
      <c r="N14" s="105">
        <v>1548.3874000000001</v>
      </c>
      <c r="O14" s="245">
        <f t="shared" si="0"/>
        <v>17701.576011180561</v>
      </c>
      <c r="P14" s="30"/>
    </row>
    <row r="15" spans="1:16" ht="11.1" customHeight="1" x14ac:dyDescent="0.25">
      <c r="A15" s="69" t="s">
        <v>132</v>
      </c>
      <c r="B15" s="70">
        <v>2024</v>
      </c>
      <c r="C15" s="105">
        <v>40.771999999999998</v>
      </c>
      <c r="D15" s="105">
        <v>38.49</v>
      </c>
      <c r="E15" s="105">
        <v>58.738999999999997</v>
      </c>
      <c r="F15" s="105">
        <v>65.423000000000002</v>
      </c>
      <c r="G15" s="105">
        <v>75.932000000000002</v>
      </c>
      <c r="H15" s="105">
        <v>72.673000000000002</v>
      </c>
      <c r="I15" s="105">
        <v>71.412999999999997</v>
      </c>
      <c r="J15" s="105">
        <v>72.412999999999997</v>
      </c>
      <c r="K15" s="105">
        <v>49.4011</v>
      </c>
      <c r="L15" s="105">
        <v>49.910157194</v>
      </c>
      <c r="M15" s="105">
        <v>51.563000000000002</v>
      </c>
      <c r="N15" s="105">
        <v>50.363</v>
      </c>
      <c r="O15" s="245">
        <f t="shared" si="0"/>
        <v>697.09225719400001</v>
      </c>
      <c r="P15" s="30"/>
    </row>
    <row r="16" spans="1:16" ht="11.1" customHeight="1" x14ac:dyDescent="0.25">
      <c r="A16" s="69"/>
      <c r="B16" s="70">
        <v>2025</v>
      </c>
      <c r="C16" s="105">
        <v>38.654483319999997</v>
      </c>
      <c r="D16" s="2">
        <v>37.378999999999998</v>
      </c>
      <c r="E16" s="105">
        <v>56.508800000000001</v>
      </c>
      <c r="F16" s="105">
        <v>61.314399999999999</v>
      </c>
      <c r="G16" s="105">
        <v>71.542640000000006</v>
      </c>
      <c r="H16" s="105">
        <v>70.321200000000005</v>
      </c>
      <c r="I16" s="105">
        <v>69.759100000000004</v>
      </c>
      <c r="J16" s="105">
        <v>70.843999999999994</v>
      </c>
      <c r="K16" s="105">
        <v>47.5246</v>
      </c>
      <c r="L16" s="105">
        <v>47.135599999999997</v>
      </c>
      <c r="M16" s="105">
        <v>49.1252</v>
      </c>
      <c r="N16" s="105">
        <v>49.883387286011903</v>
      </c>
      <c r="O16" s="245">
        <f t="shared" si="0"/>
        <v>669.99241060601184</v>
      </c>
      <c r="P16" s="30"/>
    </row>
    <row r="17" spans="1:16" ht="11.1" customHeight="1" x14ac:dyDescent="0.25">
      <c r="A17" s="73" t="s">
        <v>0</v>
      </c>
      <c r="B17" s="70">
        <v>2024</v>
      </c>
      <c r="C17" s="105">
        <v>161.66999999999999</v>
      </c>
      <c r="D17" s="105">
        <v>154.18199999999999</v>
      </c>
      <c r="E17" s="105">
        <v>164.36616310440002</v>
      </c>
      <c r="F17" s="105">
        <v>167.471</v>
      </c>
      <c r="G17" s="105">
        <v>181.697</v>
      </c>
      <c r="H17" s="105">
        <v>181.39599999999999</v>
      </c>
      <c r="I17" s="105">
        <v>170.08600000000001</v>
      </c>
      <c r="J17" s="105">
        <v>162.64509999999999</v>
      </c>
      <c r="K17" s="105">
        <v>169.29399999999998</v>
      </c>
      <c r="L17" s="105">
        <v>166.152605104</v>
      </c>
      <c r="M17" s="105">
        <v>160.60999999999999</v>
      </c>
      <c r="N17" s="105">
        <v>164.74700000000001</v>
      </c>
      <c r="O17" s="245">
        <f t="shared" si="0"/>
        <v>2004.3168682084001</v>
      </c>
      <c r="P17" s="30"/>
    </row>
    <row r="18" spans="1:16" ht="11.1" customHeight="1" x14ac:dyDescent="0.25">
      <c r="A18" s="73"/>
      <c r="B18" s="70">
        <v>2025</v>
      </c>
      <c r="C18" s="105">
        <v>158.69749100519999</v>
      </c>
      <c r="D18" s="2">
        <v>152.83728324200001</v>
      </c>
      <c r="E18" s="105">
        <v>159.86614599999999</v>
      </c>
      <c r="F18" s="105">
        <v>160.03504000000001</v>
      </c>
      <c r="G18" s="105">
        <v>179.55679999999998</v>
      </c>
      <c r="H18" s="105">
        <v>181.34640000000002</v>
      </c>
      <c r="I18" s="105">
        <v>169.53389999999999</v>
      </c>
      <c r="J18" s="105">
        <v>164.52969999999999</v>
      </c>
      <c r="K18" s="105">
        <v>169.67815000400003</v>
      </c>
      <c r="L18" s="105">
        <v>162.85320000000002</v>
      </c>
      <c r="M18" s="105">
        <v>159.14930000000001</v>
      </c>
      <c r="N18" s="105">
        <v>159.4619691215</v>
      </c>
      <c r="O18" s="245">
        <f t="shared" si="0"/>
        <v>1977.5453793726999</v>
      </c>
      <c r="P18" s="30"/>
    </row>
    <row r="19" spans="1:16" ht="11.1" customHeight="1" x14ac:dyDescent="0.25">
      <c r="A19" s="74" t="s">
        <v>15</v>
      </c>
      <c r="B19" s="70">
        <v>2024</v>
      </c>
      <c r="C19" s="105">
        <v>6.0640000000000001</v>
      </c>
      <c r="D19" s="105">
        <v>5.9874000000000001</v>
      </c>
      <c r="E19" s="105">
        <v>6.0490000000000004</v>
      </c>
      <c r="F19" s="105">
        <v>6.0129000000000001</v>
      </c>
      <c r="G19" s="105">
        <v>5.891</v>
      </c>
      <c r="H19" s="105">
        <v>5.617</v>
      </c>
      <c r="I19" s="105">
        <v>5.6890000000000001</v>
      </c>
      <c r="J19" s="105">
        <v>5.5007000000000001</v>
      </c>
      <c r="K19" s="105">
        <v>5.4379999999999997</v>
      </c>
      <c r="L19" s="105">
        <v>5.375</v>
      </c>
      <c r="M19" s="105">
        <v>5.1280000000000001</v>
      </c>
      <c r="N19" s="105">
        <v>5.3750999999999998</v>
      </c>
      <c r="O19" s="245">
        <f t="shared" si="0"/>
        <v>68.127099999999999</v>
      </c>
      <c r="P19" s="30"/>
    </row>
    <row r="20" spans="1:16" ht="11.1" customHeight="1" x14ac:dyDescent="0.25">
      <c r="A20" s="73"/>
      <c r="B20" s="70">
        <v>2025</v>
      </c>
      <c r="C20" s="105">
        <v>6.0640000000000001</v>
      </c>
      <c r="D20" s="2">
        <v>5.9641000000000002</v>
      </c>
      <c r="E20" s="105">
        <v>6.109</v>
      </c>
      <c r="F20" s="105">
        <v>6.1479999999999997</v>
      </c>
      <c r="G20" s="105">
        <v>5.8647</v>
      </c>
      <c r="H20" s="105">
        <v>5.7043999999999997</v>
      </c>
      <c r="I20" s="105">
        <v>5.7683999999999997</v>
      </c>
      <c r="J20" s="105">
        <v>5.7065999999999999</v>
      </c>
      <c r="K20" s="105">
        <v>5.6417000000000002</v>
      </c>
      <c r="L20" s="105">
        <v>5.548</v>
      </c>
      <c r="M20" s="105">
        <v>5.2628000000000004</v>
      </c>
      <c r="N20" s="105">
        <v>5.5697000000000001</v>
      </c>
      <c r="O20" s="245">
        <f t="shared" si="0"/>
        <v>69.351399999999998</v>
      </c>
      <c r="P20" s="30"/>
    </row>
    <row r="21" spans="1:16" ht="11.1" customHeight="1" x14ac:dyDescent="0.25">
      <c r="A21" s="69" t="s">
        <v>32</v>
      </c>
      <c r="B21" s="70">
        <v>2024</v>
      </c>
      <c r="C21" s="105">
        <v>42.553790499999998</v>
      </c>
      <c r="D21" s="105">
        <v>43.750999999999998</v>
      </c>
      <c r="E21" s="105">
        <v>60.875999999999998</v>
      </c>
      <c r="F21" s="105">
        <v>67.051000000000002</v>
      </c>
      <c r="G21" s="105">
        <v>75.811000000000007</v>
      </c>
      <c r="H21" s="105">
        <v>82.07</v>
      </c>
      <c r="I21" s="105">
        <v>76.582999999999998</v>
      </c>
      <c r="J21" s="105">
        <v>66.036000000000001</v>
      </c>
      <c r="K21" s="105">
        <v>50.058999999999997</v>
      </c>
      <c r="L21" s="105">
        <v>47.15172012</v>
      </c>
      <c r="M21" s="105">
        <v>50.343000000000004</v>
      </c>
      <c r="N21" s="105">
        <v>48.953000000000003</v>
      </c>
      <c r="O21" s="245">
        <f t="shared" si="0"/>
        <v>711.23851061999994</v>
      </c>
      <c r="P21" s="30"/>
    </row>
    <row r="22" spans="1:16" ht="11.1" customHeight="1" x14ac:dyDescent="0.25">
      <c r="A22" s="69"/>
      <c r="B22" s="70">
        <v>2025</v>
      </c>
      <c r="C22" s="105">
        <v>41.362000000000002</v>
      </c>
      <c r="D22" s="2">
        <v>42.116</v>
      </c>
      <c r="E22" s="105">
        <v>58.164000000000001</v>
      </c>
      <c r="F22" s="105">
        <v>65.047560000000004</v>
      </c>
      <c r="G22" s="105">
        <v>72.336600000000004</v>
      </c>
      <c r="H22" s="105">
        <v>79.966399999999993</v>
      </c>
      <c r="I22" s="105">
        <v>74.488699999999994</v>
      </c>
      <c r="J22" s="105">
        <v>63.857999999999997</v>
      </c>
      <c r="K22" s="105">
        <v>50.205329235000001</v>
      </c>
      <c r="L22" s="105">
        <v>45.7881</v>
      </c>
      <c r="M22" s="105">
        <v>51.444800000000001</v>
      </c>
      <c r="N22" s="105">
        <v>49.8042339</v>
      </c>
      <c r="O22" s="245">
        <f t="shared" si="0"/>
        <v>694.58172313499995</v>
      </c>
      <c r="P22" s="30"/>
    </row>
    <row r="23" spans="1:16" ht="11.1" customHeight="1" x14ac:dyDescent="0.25">
      <c r="A23" s="69" t="s">
        <v>17</v>
      </c>
      <c r="B23" s="70">
        <v>2024</v>
      </c>
      <c r="C23" s="105">
        <v>44.834000000000003</v>
      </c>
      <c r="D23" s="105">
        <v>45.052</v>
      </c>
      <c r="E23" s="105">
        <v>43.783000000000001</v>
      </c>
      <c r="F23" s="105">
        <v>43.218000000000004</v>
      </c>
      <c r="G23" s="105">
        <v>44.781999999999996</v>
      </c>
      <c r="H23" s="105">
        <v>44.872</v>
      </c>
      <c r="I23" s="105">
        <v>45.712000000000003</v>
      </c>
      <c r="J23" s="105">
        <v>43.712000000000003</v>
      </c>
      <c r="K23" s="105">
        <v>42.012</v>
      </c>
      <c r="L23" s="105">
        <v>41.786699630000001</v>
      </c>
      <c r="M23" s="105">
        <v>41.929000000000002</v>
      </c>
      <c r="N23" s="105">
        <v>42.021999999999998</v>
      </c>
      <c r="O23" s="245">
        <f t="shared" si="0"/>
        <v>523.71469963000004</v>
      </c>
      <c r="P23" s="30"/>
    </row>
    <row r="24" spans="1:16" ht="11.1" customHeight="1" x14ac:dyDescent="0.25">
      <c r="A24" s="69"/>
      <c r="B24" s="70">
        <v>2025</v>
      </c>
      <c r="C24" s="105">
        <v>42.246052769999999</v>
      </c>
      <c r="D24" s="2">
        <v>43.502239549999999</v>
      </c>
      <c r="E24" s="105">
        <v>42.399000000000001</v>
      </c>
      <c r="F24" s="105">
        <v>41.898299999999999</v>
      </c>
      <c r="G24" s="105">
        <v>40.661499999999997</v>
      </c>
      <c r="H24" s="105">
        <v>41.976300000000002</v>
      </c>
      <c r="I24" s="105">
        <v>42.449599999999997</v>
      </c>
      <c r="J24" s="105">
        <v>41.513599999999997</v>
      </c>
      <c r="K24" s="105">
        <v>40.250341749999997</v>
      </c>
      <c r="L24" s="105">
        <v>39.851199999999999</v>
      </c>
      <c r="M24" s="105">
        <v>40.936100000000003</v>
      </c>
      <c r="N24" s="105">
        <v>41.8331345</v>
      </c>
      <c r="O24" s="245">
        <f t="shared" si="0"/>
        <v>499.51736857000003</v>
      </c>
      <c r="P24" s="30"/>
    </row>
    <row r="25" spans="1:16" ht="11.1" customHeight="1" x14ac:dyDescent="0.25">
      <c r="A25" s="69" t="s">
        <v>39</v>
      </c>
      <c r="B25" s="70">
        <v>2024</v>
      </c>
      <c r="C25" s="105">
        <v>86.813000000000002</v>
      </c>
      <c r="D25" s="105">
        <v>82.105000000000004</v>
      </c>
      <c r="E25" s="105">
        <v>85.300280779999994</v>
      </c>
      <c r="F25" s="105">
        <v>83.525999999999996</v>
      </c>
      <c r="G25" s="105">
        <v>85.201999999999998</v>
      </c>
      <c r="H25" s="105">
        <v>85.236000000000004</v>
      </c>
      <c r="I25" s="105">
        <v>91.629000000000005</v>
      </c>
      <c r="J25" s="105">
        <v>94.629000000000005</v>
      </c>
      <c r="K25" s="105">
        <v>105.94499999999999</v>
      </c>
      <c r="L25" s="105">
        <v>105.148489325</v>
      </c>
      <c r="M25" s="105">
        <v>104.508</v>
      </c>
      <c r="N25" s="105">
        <v>105.137</v>
      </c>
      <c r="O25" s="245">
        <f t="shared" si="0"/>
        <v>1115.178770105</v>
      </c>
      <c r="P25" s="30"/>
    </row>
    <row r="26" spans="1:16" ht="11.1" customHeight="1" x14ac:dyDescent="0.25">
      <c r="A26" s="69"/>
      <c r="B26" s="70">
        <v>2025</v>
      </c>
      <c r="C26" s="105">
        <v>82.456999999999994</v>
      </c>
      <c r="D26" s="2">
        <v>81.789000000000001</v>
      </c>
      <c r="E26" s="105">
        <v>83.944999999999993</v>
      </c>
      <c r="F26" s="105">
        <v>81.408900000000003</v>
      </c>
      <c r="G26" s="105">
        <v>82.458299999999994</v>
      </c>
      <c r="H26" s="105">
        <v>83.688699999999997</v>
      </c>
      <c r="I26" s="105">
        <v>93.693700000000007</v>
      </c>
      <c r="J26" s="105">
        <v>95.936999999999998</v>
      </c>
      <c r="K26" s="105">
        <v>101.38578679713</v>
      </c>
      <c r="L26" s="105">
        <v>101.9654</v>
      </c>
      <c r="M26" s="105">
        <v>101.9252</v>
      </c>
      <c r="N26" s="105">
        <v>102.83540000000001</v>
      </c>
      <c r="O26" s="245">
        <f t="shared" si="0"/>
        <v>1093.48938679713</v>
      </c>
      <c r="P26" s="30"/>
    </row>
    <row r="27" spans="1:16" ht="11.1" customHeight="1" x14ac:dyDescent="0.25">
      <c r="A27" s="69" t="s">
        <v>38</v>
      </c>
      <c r="B27" s="70">
        <v>2024</v>
      </c>
      <c r="C27" s="107">
        <v>17692.274000000001</v>
      </c>
      <c r="D27" s="107">
        <v>17126.368999999999</v>
      </c>
      <c r="E27" s="107">
        <v>17977.939663555</v>
      </c>
      <c r="F27" s="107">
        <v>17622.8452</v>
      </c>
      <c r="G27" s="107">
        <v>18259.587</v>
      </c>
      <c r="H27" s="107">
        <v>18350.282999999999</v>
      </c>
      <c r="I27" s="107">
        <v>18472.287</v>
      </c>
      <c r="J27" s="107">
        <v>17970.422999999999</v>
      </c>
      <c r="K27" s="107">
        <v>17997.848000000002</v>
      </c>
      <c r="L27" s="107">
        <v>17840.8967384721</v>
      </c>
      <c r="M27" s="107">
        <v>17267.417977196801</v>
      </c>
      <c r="N27" s="107">
        <v>17128.405500000001</v>
      </c>
      <c r="O27" s="245">
        <f t="shared" si="0"/>
        <v>213706.57607922389</v>
      </c>
      <c r="P27" s="30"/>
    </row>
    <row r="28" spans="1:16" ht="11.1" customHeight="1" x14ac:dyDescent="0.25">
      <c r="A28" s="69"/>
      <c r="B28" s="70">
        <v>2025</v>
      </c>
      <c r="C28" s="107">
        <v>17894.640675379502</v>
      </c>
      <c r="D28" s="2">
        <v>17195.457577542598</v>
      </c>
      <c r="E28" s="105">
        <v>17054.465</v>
      </c>
      <c r="F28" s="105">
        <v>17296.421200000001</v>
      </c>
      <c r="G28" s="105">
        <v>17998.065500000001</v>
      </c>
      <c r="H28" s="105">
        <v>17953.435700000002</v>
      </c>
      <c r="I28" s="105">
        <v>18055.163400000001</v>
      </c>
      <c r="J28" s="105">
        <v>18016.744999999999</v>
      </c>
      <c r="K28" s="105">
        <v>18058.751944949599</v>
      </c>
      <c r="L28" s="105">
        <v>17937.881300000001</v>
      </c>
      <c r="M28" s="105">
        <v>17423.957600000002</v>
      </c>
      <c r="N28" s="105">
        <v>17310.7685053282</v>
      </c>
      <c r="O28" s="245">
        <f t="shared" si="0"/>
        <v>212195.75340319989</v>
      </c>
      <c r="P28" s="30"/>
    </row>
    <row r="29" spans="1:16" ht="11.1" customHeight="1" x14ac:dyDescent="0.25">
      <c r="A29" s="69" t="s">
        <v>16</v>
      </c>
      <c r="B29" s="70">
        <v>2024</v>
      </c>
      <c r="C29" s="105">
        <v>84.186000000000007</v>
      </c>
      <c r="D29" s="105">
        <v>77.274000000000001</v>
      </c>
      <c r="E29" s="105">
        <v>89.779818635999987</v>
      </c>
      <c r="F29" s="105">
        <v>80.631</v>
      </c>
      <c r="G29" s="105">
        <v>86.564999999999998</v>
      </c>
      <c r="H29" s="105">
        <v>87.382999999999996</v>
      </c>
      <c r="I29" s="105">
        <v>85.519000000000005</v>
      </c>
      <c r="J29" s="105">
        <v>80.519000000000005</v>
      </c>
      <c r="K29" s="105">
        <v>75.075000000000003</v>
      </c>
      <c r="L29" s="105">
        <v>72.093153459999996</v>
      </c>
      <c r="M29" s="105">
        <v>61.728000000000002</v>
      </c>
      <c r="N29" s="105">
        <v>65.975999999999999</v>
      </c>
      <c r="O29" s="245">
        <f t="shared" si="0"/>
        <v>946.72897209600001</v>
      </c>
      <c r="P29" s="30"/>
    </row>
    <row r="30" spans="1:16" ht="11.1" customHeight="1" x14ac:dyDescent="0.25">
      <c r="A30" s="69"/>
      <c r="B30" s="70">
        <v>2025</v>
      </c>
      <c r="C30" s="105">
        <v>82.263000000000005</v>
      </c>
      <c r="D30" s="2">
        <v>76.067939999999993</v>
      </c>
      <c r="E30" s="105">
        <v>86.480999999999995</v>
      </c>
      <c r="F30" s="105">
        <v>78.683400000000006</v>
      </c>
      <c r="G30" s="105">
        <v>84.557900000000004</v>
      </c>
      <c r="H30" s="105">
        <v>85.940100000000001</v>
      </c>
      <c r="I30" s="105">
        <v>83.856499999999997</v>
      </c>
      <c r="J30" s="105">
        <v>78.247</v>
      </c>
      <c r="K30" s="105">
        <v>73.689172551880006</v>
      </c>
      <c r="L30" s="105">
        <v>70.407600000000002</v>
      </c>
      <c r="M30" s="105">
        <v>60.788200000000003</v>
      </c>
      <c r="N30" s="105">
        <v>65.157799999999995</v>
      </c>
      <c r="O30" s="245">
        <f t="shared" si="0"/>
        <v>926.13961255187985</v>
      </c>
      <c r="P30" s="30"/>
    </row>
    <row r="31" spans="1:16" ht="11.1" customHeight="1" x14ac:dyDescent="0.25">
      <c r="A31" s="69" t="s">
        <v>30</v>
      </c>
      <c r="B31" s="70">
        <v>2024</v>
      </c>
      <c r="C31" s="105">
        <v>6990.4340000000002</v>
      </c>
      <c r="D31" s="105">
        <v>6826.2790000000005</v>
      </c>
      <c r="E31" s="105">
        <v>6752.9647975939997</v>
      </c>
      <c r="F31" s="105">
        <v>6493.4250000000002</v>
      </c>
      <c r="G31" s="105">
        <v>6874.3909999999996</v>
      </c>
      <c r="H31" s="105">
        <v>6821.9790000000003</v>
      </c>
      <c r="I31" s="105">
        <v>6736.085</v>
      </c>
      <c r="J31" s="105">
        <v>7186.085</v>
      </c>
      <c r="K31" s="105">
        <v>6896.085</v>
      </c>
      <c r="L31" s="105">
        <v>7220.0302276379998</v>
      </c>
      <c r="M31" s="105">
        <v>7713.3890000000001</v>
      </c>
      <c r="N31" s="105">
        <v>7889.5039999999999</v>
      </c>
      <c r="O31" s="245">
        <f t="shared" si="0"/>
        <v>84400.651025231986</v>
      </c>
      <c r="P31" s="30"/>
    </row>
    <row r="32" spans="1:16" ht="11.1" customHeight="1" x14ac:dyDescent="0.25">
      <c r="A32" s="69"/>
      <c r="B32" s="70">
        <v>2025</v>
      </c>
      <c r="C32" s="105">
        <v>7031.8391664649998</v>
      </c>
      <c r="D32" s="2">
        <v>6909.4314991083402</v>
      </c>
      <c r="E32" s="105">
        <v>6796.8320000000003</v>
      </c>
      <c r="F32" s="105">
        <v>6755.4224999999997</v>
      </c>
      <c r="G32" s="105">
        <v>6980.3491999999997</v>
      </c>
      <c r="H32" s="105">
        <v>6903.8428000000004</v>
      </c>
      <c r="I32" s="105">
        <v>6920.0953</v>
      </c>
      <c r="J32" s="105">
        <v>7188.085</v>
      </c>
      <c r="K32" s="105">
        <v>6980.2447730093299</v>
      </c>
      <c r="L32" s="105">
        <v>7356.5676000000003</v>
      </c>
      <c r="M32" s="105">
        <v>7828.0216</v>
      </c>
      <c r="N32" s="105">
        <v>7988.8877662171499</v>
      </c>
      <c r="O32" s="245">
        <f t="shared" si="0"/>
        <v>85639.619204799819</v>
      </c>
      <c r="P32" s="30"/>
    </row>
    <row r="33" spans="1:16" ht="11.1" customHeight="1" x14ac:dyDescent="0.25">
      <c r="A33" s="69" t="s">
        <v>92</v>
      </c>
      <c r="B33" s="70">
        <v>2024</v>
      </c>
      <c r="C33" s="105">
        <v>594.149</v>
      </c>
      <c r="D33" s="105">
        <v>585.31799999999998</v>
      </c>
      <c r="E33" s="105">
        <v>576.67656035799996</v>
      </c>
      <c r="F33" s="105">
        <v>541.93799999999999</v>
      </c>
      <c r="G33" s="105">
        <v>558.52099999999996</v>
      </c>
      <c r="H33" s="105">
        <v>597.94299999999998</v>
      </c>
      <c r="I33" s="105">
        <v>563.68600000000004</v>
      </c>
      <c r="J33" s="105">
        <v>533.68600000000004</v>
      </c>
      <c r="K33" s="105">
        <v>545.68600000000004</v>
      </c>
      <c r="L33" s="105">
        <v>566.00782749799998</v>
      </c>
      <c r="M33" s="105">
        <v>548.73699999999997</v>
      </c>
      <c r="N33" s="105">
        <v>655.98099999999999</v>
      </c>
      <c r="O33" s="245">
        <f t="shared" si="0"/>
        <v>6868.3293878559998</v>
      </c>
      <c r="P33" s="30"/>
    </row>
    <row r="34" spans="1:16" ht="11.1" customHeight="1" x14ac:dyDescent="0.25">
      <c r="A34" s="69"/>
      <c r="B34" s="70">
        <v>2025</v>
      </c>
      <c r="C34" s="105">
        <v>574.05483217999995</v>
      </c>
      <c r="D34" s="2">
        <v>582.59432855394095</v>
      </c>
      <c r="E34" s="105">
        <v>565.88300000000004</v>
      </c>
      <c r="F34" s="105">
        <v>518.36270000000002</v>
      </c>
      <c r="G34" s="105">
        <v>554.13689999999997</v>
      </c>
      <c r="H34" s="105">
        <v>572.25260000000003</v>
      </c>
      <c r="I34" s="105">
        <v>552.70830000000001</v>
      </c>
      <c r="J34" s="105">
        <v>530.45399999999995</v>
      </c>
      <c r="K34" s="105">
        <v>554.03527743582663</v>
      </c>
      <c r="L34" s="105">
        <v>567.75310000000002</v>
      </c>
      <c r="M34" s="105">
        <v>551.69320000000005</v>
      </c>
      <c r="N34" s="105">
        <v>653.46877042285701</v>
      </c>
      <c r="O34" s="245">
        <f t="shared" si="0"/>
        <v>6777.3970085926239</v>
      </c>
      <c r="P34" s="30"/>
    </row>
    <row r="35" spans="1:16" ht="11.1" customHeight="1" x14ac:dyDescent="0.25">
      <c r="A35" s="69" t="s">
        <v>182</v>
      </c>
      <c r="B35" s="70">
        <v>2024</v>
      </c>
      <c r="C35" s="105">
        <v>8605.4135000000006</v>
      </c>
      <c r="D35" s="105">
        <v>9113.3528999999999</v>
      </c>
      <c r="E35" s="105">
        <v>8236.9376194549986</v>
      </c>
      <c r="F35" s="105">
        <v>8341.8256000000001</v>
      </c>
      <c r="G35" s="105">
        <v>8452.9979999999996</v>
      </c>
      <c r="H35" s="105">
        <v>8129.982</v>
      </c>
      <c r="I35" s="105">
        <v>7991.1654999999992</v>
      </c>
      <c r="J35" s="105">
        <v>8248.6683000000012</v>
      </c>
      <c r="K35" s="105">
        <v>8066.8946500000002</v>
      </c>
      <c r="L35" s="105">
        <v>8221.5347349830008</v>
      </c>
      <c r="M35" s="105">
        <v>8118.0553000000009</v>
      </c>
      <c r="N35" s="105">
        <v>7978.5472898859998</v>
      </c>
      <c r="O35" s="245">
        <f t="shared" si="0"/>
        <v>99505.375394324015</v>
      </c>
      <c r="P35" s="30"/>
    </row>
    <row r="36" spans="1:16" ht="11.1" customHeight="1" x14ac:dyDescent="0.25">
      <c r="A36" s="69"/>
      <c r="B36" s="70">
        <v>2025</v>
      </c>
      <c r="C36" s="105">
        <v>8738.2581905780007</v>
      </c>
      <c r="D36" s="2">
        <v>9183.7983894271001</v>
      </c>
      <c r="E36" s="105">
        <v>9262.5789999999997</v>
      </c>
      <c r="F36" s="105">
        <v>8768.9413000000004</v>
      </c>
      <c r="G36" s="105">
        <v>8328.179900000001</v>
      </c>
      <c r="H36" s="105">
        <v>8102.1639999999998</v>
      </c>
      <c r="I36" s="105">
        <v>8019.9925999999996</v>
      </c>
      <c r="J36" s="105">
        <v>8158.6333999999988</v>
      </c>
      <c r="K36" s="105">
        <v>7974.1820188887996</v>
      </c>
      <c r="L36" s="105">
        <v>8160.0607000000009</v>
      </c>
      <c r="M36" s="105">
        <v>8004.9078999999983</v>
      </c>
      <c r="N36" s="105">
        <v>7984.5228298150996</v>
      </c>
      <c r="O36" s="245">
        <f t="shared" si="0"/>
        <v>100686.22022870899</v>
      </c>
      <c r="P36" s="30"/>
    </row>
    <row r="37" spans="1:16" ht="11.1" customHeight="1" x14ac:dyDescent="0.25">
      <c r="A37" s="69" t="s">
        <v>10</v>
      </c>
      <c r="B37" s="70">
        <v>2024</v>
      </c>
      <c r="C37" s="105">
        <v>3314.7044999999998</v>
      </c>
      <c r="D37" s="105">
        <v>3261.5066999999999</v>
      </c>
      <c r="E37" s="105">
        <v>3252.1745500000002</v>
      </c>
      <c r="F37" s="105">
        <v>3403.7175000000007</v>
      </c>
      <c r="G37" s="105">
        <v>3394.2069999999999</v>
      </c>
      <c r="H37" s="105">
        <v>3314.7750000000001</v>
      </c>
      <c r="I37" s="105">
        <v>3441.5175000000004</v>
      </c>
      <c r="J37" s="105">
        <v>3612.8599999999997</v>
      </c>
      <c r="K37" s="105">
        <v>3608.2753499999999</v>
      </c>
      <c r="L37" s="105">
        <v>3533.6692499999999</v>
      </c>
      <c r="M37" s="105">
        <v>3584.6057000000001</v>
      </c>
      <c r="N37" s="105">
        <v>3993.88175</v>
      </c>
      <c r="O37" s="245">
        <f t="shared" si="0"/>
        <v>41715.894800000002</v>
      </c>
      <c r="P37" s="30"/>
    </row>
    <row r="38" spans="1:16" ht="11.1" customHeight="1" x14ac:dyDescent="0.25">
      <c r="A38" s="69"/>
      <c r="B38" s="70">
        <v>2025</v>
      </c>
      <c r="C38" s="105">
        <v>3314.7044999999998</v>
      </c>
      <c r="D38" s="2">
        <v>3264.5079999999998</v>
      </c>
      <c r="E38" s="105">
        <v>3255.6089999999999</v>
      </c>
      <c r="F38" s="105">
        <v>3250.4090000000001</v>
      </c>
      <c r="G38" s="105">
        <v>3801.8265000000001</v>
      </c>
      <c r="H38" s="105">
        <v>3789.3470000000002</v>
      </c>
      <c r="I38" s="105">
        <v>3840.3069999999998</v>
      </c>
      <c r="J38" s="105">
        <v>3922.4690000000001</v>
      </c>
      <c r="K38" s="105">
        <v>3934.6170000000002</v>
      </c>
      <c r="L38" s="105">
        <v>3809.614</v>
      </c>
      <c r="M38" s="105">
        <v>3712.6347000000001</v>
      </c>
      <c r="N38" s="105">
        <v>4020.3409999999999</v>
      </c>
      <c r="O38" s="245">
        <f t="shared" si="0"/>
        <v>43916.38670000001</v>
      </c>
      <c r="P38" s="30"/>
    </row>
    <row r="39" spans="1:16" ht="11.1" customHeight="1" x14ac:dyDescent="0.25">
      <c r="A39" s="69" t="s">
        <v>61</v>
      </c>
      <c r="B39" s="70">
        <v>2024</v>
      </c>
      <c r="C39" s="105">
        <v>402.38499999999999</v>
      </c>
      <c r="D39" s="105">
        <v>399.75099999999998</v>
      </c>
      <c r="E39" s="105">
        <v>378.88806628600003</v>
      </c>
      <c r="F39" s="105">
        <v>356.041</v>
      </c>
      <c r="G39" s="105">
        <v>366.017</v>
      </c>
      <c r="H39" s="105">
        <v>340.74900000000002</v>
      </c>
      <c r="I39" s="105">
        <v>348.34100000000001</v>
      </c>
      <c r="J39" s="105">
        <v>378.34100000000001</v>
      </c>
      <c r="K39" s="105">
        <v>384.98099999999999</v>
      </c>
      <c r="L39" s="105">
        <v>395.07537770800002</v>
      </c>
      <c r="M39" s="105">
        <v>384.71300000000002</v>
      </c>
      <c r="N39" s="105">
        <v>390.85300000000001</v>
      </c>
      <c r="O39" s="245">
        <f t="shared" si="0"/>
        <v>4526.1354439939996</v>
      </c>
      <c r="P39" s="30"/>
    </row>
    <row r="40" spans="1:16" ht="11.1" customHeight="1" x14ac:dyDescent="0.25">
      <c r="A40" s="69"/>
      <c r="B40" s="70">
        <v>2025</v>
      </c>
      <c r="C40" s="105">
        <v>398.964</v>
      </c>
      <c r="D40" s="2">
        <v>401.11399999999998</v>
      </c>
      <c r="E40" s="105">
        <v>380.327</v>
      </c>
      <c r="F40" s="105">
        <v>357.9846</v>
      </c>
      <c r="G40" s="105">
        <v>366.673</v>
      </c>
      <c r="H40" s="105">
        <v>341.48149999999998</v>
      </c>
      <c r="I40" s="105">
        <v>348.99829999999997</v>
      </c>
      <c r="J40" s="105">
        <v>372.19130000000001</v>
      </c>
      <c r="K40" s="105">
        <v>381.05854279246199</v>
      </c>
      <c r="L40" s="105">
        <v>391.3501</v>
      </c>
      <c r="M40" s="105">
        <v>394.9513</v>
      </c>
      <c r="N40" s="105">
        <v>395.96690118642999</v>
      </c>
      <c r="O40" s="245">
        <f t="shared" si="0"/>
        <v>4531.0605439788924</v>
      </c>
      <c r="P40" s="30"/>
    </row>
    <row r="41" spans="1:16" ht="11.1" customHeight="1" x14ac:dyDescent="0.25">
      <c r="A41" s="69" t="s">
        <v>62</v>
      </c>
      <c r="B41" s="70">
        <v>2024</v>
      </c>
      <c r="C41" s="105">
        <v>250.49600000000001</v>
      </c>
      <c r="D41" s="105">
        <v>251.99199999999999</v>
      </c>
      <c r="E41" s="105">
        <v>265.29340905999999</v>
      </c>
      <c r="F41" s="105">
        <v>269.85599999999999</v>
      </c>
      <c r="G41" s="105">
        <v>270.54599999999999</v>
      </c>
      <c r="H41" s="105">
        <v>310.096</v>
      </c>
      <c r="I41" s="105">
        <v>265.49299999999999</v>
      </c>
      <c r="J41" s="105">
        <v>274.49299999999999</v>
      </c>
      <c r="K41" s="105">
        <v>249.53800000000001</v>
      </c>
      <c r="L41" s="105">
        <v>210.98323834000001</v>
      </c>
      <c r="M41" s="105">
        <v>214.50299999999999</v>
      </c>
      <c r="N41" s="105">
        <v>200.06100000000001</v>
      </c>
      <c r="O41" s="245">
        <f t="shared" si="0"/>
        <v>3033.3506474000001</v>
      </c>
      <c r="P41" s="30"/>
    </row>
    <row r="42" spans="1:16" ht="11.1" customHeight="1" x14ac:dyDescent="0.25">
      <c r="A42" s="69"/>
      <c r="B42" s="70">
        <v>2025</v>
      </c>
      <c r="C42" s="105">
        <v>245.40799999999999</v>
      </c>
      <c r="D42" s="2">
        <v>250.43064623076799</v>
      </c>
      <c r="E42" s="105">
        <v>261.517</v>
      </c>
      <c r="F42" s="105">
        <v>266.24259999999998</v>
      </c>
      <c r="G42" s="105">
        <v>263.9803</v>
      </c>
      <c r="H42" s="105">
        <v>305.84480000000002</v>
      </c>
      <c r="I42" s="105">
        <v>264.02449999999999</v>
      </c>
      <c r="J42" s="105">
        <v>270.649</v>
      </c>
      <c r="K42" s="105">
        <v>241.74210189517001</v>
      </c>
      <c r="L42" s="105">
        <v>205.59979999999999</v>
      </c>
      <c r="M42" s="105">
        <v>210.7433</v>
      </c>
      <c r="N42" s="105">
        <v>207.72123013187101</v>
      </c>
      <c r="O42" s="245">
        <f t="shared" si="0"/>
        <v>2993.9032782578088</v>
      </c>
      <c r="P42" s="30"/>
    </row>
    <row r="43" spans="1:16" ht="11.1" customHeight="1" x14ac:dyDescent="0.25">
      <c r="A43" s="69" t="s">
        <v>19</v>
      </c>
      <c r="B43" s="70">
        <v>2024</v>
      </c>
      <c r="C43" s="105">
        <v>25.843</v>
      </c>
      <c r="D43" s="105">
        <v>22.803999999999998</v>
      </c>
      <c r="E43" s="105">
        <v>27.129594560000001</v>
      </c>
      <c r="F43" s="105">
        <v>23.3931</v>
      </c>
      <c r="G43" s="105">
        <v>25.036999999999999</v>
      </c>
      <c r="H43" s="105">
        <v>21.616</v>
      </c>
      <c r="I43" s="105">
        <v>22.087</v>
      </c>
      <c r="J43" s="105">
        <v>23.085999999999999</v>
      </c>
      <c r="K43" s="105">
        <v>26.573</v>
      </c>
      <c r="L43" s="105">
        <v>29.74559575</v>
      </c>
      <c r="M43" s="105">
        <v>24.966999999999999</v>
      </c>
      <c r="N43" s="105">
        <v>22.455500000000001</v>
      </c>
      <c r="O43" s="245">
        <f t="shared" si="0"/>
        <v>294.73679031000006</v>
      </c>
      <c r="P43" s="30"/>
    </row>
    <row r="44" spans="1:16" ht="11.1" customHeight="1" x14ac:dyDescent="0.25">
      <c r="A44" s="69"/>
      <c r="B44" s="70">
        <v>2025</v>
      </c>
      <c r="C44" s="105">
        <v>24.813535219999999</v>
      </c>
      <c r="D44" s="2">
        <v>21.815996860249001</v>
      </c>
      <c r="E44" s="105">
        <v>25.986999999999998</v>
      </c>
      <c r="F44" s="105">
        <v>23.6601</v>
      </c>
      <c r="G44" s="105">
        <v>23.61965</v>
      </c>
      <c r="H44" s="105">
        <v>20.282399999999999</v>
      </c>
      <c r="I44" s="105">
        <v>21.427499999999998</v>
      </c>
      <c r="J44" s="105">
        <v>22.421700000000001</v>
      </c>
      <c r="K44" s="105">
        <v>25.517713544007002</v>
      </c>
      <c r="L44" s="105">
        <v>27.7468</v>
      </c>
      <c r="M44" s="105">
        <v>24.781300000000002</v>
      </c>
      <c r="N44" s="105">
        <v>21.5372213881421</v>
      </c>
      <c r="O44" s="245">
        <f t="shared" si="0"/>
        <v>283.61091701239809</v>
      </c>
      <c r="P44" s="30"/>
    </row>
    <row r="45" spans="1:16" ht="11.1" customHeight="1" x14ac:dyDescent="0.25">
      <c r="A45" s="69" t="s">
        <v>40</v>
      </c>
      <c r="B45" s="70">
        <v>2024</v>
      </c>
      <c r="C45" s="105">
        <v>9.5359999999999996</v>
      </c>
      <c r="D45" s="105">
        <v>8.9429999999999996</v>
      </c>
      <c r="E45" s="105">
        <v>9.8620000000000001</v>
      </c>
      <c r="F45" s="105">
        <v>10.8285</v>
      </c>
      <c r="G45" s="105">
        <v>11.1557</v>
      </c>
      <c r="H45" s="105">
        <v>11.276999999999999</v>
      </c>
      <c r="I45" s="105">
        <v>12.734</v>
      </c>
      <c r="J45" s="105">
        <v>12.866</v>
      </c>
      <c r="K45" s="105">
        <v>11.962</v>
      </c>
      <c r="L45" s="105">
        <v>11.949572</v>
      </c>
      <c r="M45" s="105">
        <v>11.159000000000001</v>
      </c>
      <c r="N45" s="105">
        <v>12.737</v>
      </c>
      <c r="O45" s="245">
        <f t="shared" si="0"/>
        <v>135.009772</v>
      </c>
      <c r="P45" s="30"/>
    </row>
    <row r="46" spans="1:16" ht="11.1" customHeight="1" x14ac:dyDescent="0.25">
      <c r="A46" s="69"/>
      <c r="B46" s="70">
        <v>2025</v>
      </c>
      <c r="C46" s="105">
        <v>9.4420000000000002</v>
      </c>
      <c r="D46" s="2">
        <v>8.6968750000000004</v>
      </c>
      <c r="E46" s="105">
        <v>9.6679300000000001</v>
      </c>
      <c r="F46" s="105">
        <v>10.5343</v>
      </c>
      <c r="G46" s="105">
        <v>10.727399999999999</v>
      </c>
      <c r="H46" s="105">
        <v>10.207800000000001</v>
      </c>
      <c r="I46" s="105">
        <v>11.969200000000001</v>
      </c>
      <c r="J46" s="105">
        <v>12.116300000000001</v>
      </c>
      <c r="K46" s="105">
        <v>11.522424425000001</v>
      </c>
      <c r="L46" s="105">
        <v>11.064500000000001</v>
      </c>
      <c r="M46" s="105">
        <v>10.678699999999999</v>
      </c>
      <c r="N46" s="105">
        <v>11.554948250000001</v>
      </c>
      <c r="O46" s="245">
        <f t="shared" si="0"/>
        <v>128.182377675</v>
      </c>
      <c r="P46" s="30"/>
    </row>
    <row r="47" spans="1:16" ht="11.1" customHeight="1" x14ac:dyDescent="0.25">
      <c r="A47" s="69" t="s">
        <v>29</v>
      </c>
      <c r="B47" s="70">
        <v>2024</v>
      </c>
      <c r="C47" s="105">
        <v>426.02699999999999</v>
      </c>
      <c r="D47" s="105">
        <v>400.904</v>
      </c>
      <c r="E47" s="105">
        <v>358.428</v>
      </c>
      <c r="F47" s="105">
        <v>327.94200000000001</v>
      </c>
      <c r="G47" s="105">
        <v>323.459</v>
      </c>
      <c r="H47" s="105">
        <v>320.56099999999998</v>
      </c>
      <c r="I47" s="105">
        <v>345.33600000000001</v>
      </c>
      <c r="J47" s="105">
        <v>508.33600000000001</v>
      </c>
      <c r="K47" s="105">
        <v>361.33600000000001</v>
      </c>
      <c r="L47" s="105">
        <v>385.57780915799998</v>
      </c>
      <c r="M47" s="105">
        <v>421.608</v>
      </c>
      <c r="N47" s="105">
        <v>391.42099999999999</v>
      </c>
      <c r="O47" s="245">
        <f t="shared" si="0"/>
        <v>4570.9358091580007</v>
      </c>
      <c r="P47" s="30"/>
    </row>
    <row r="48" spans="1:16" ht="11.1" customHeight="1" x14ac:dyDescent="0.25">
      <c r="A48" s="69"/>
      <c r="B48" s="70">
        <v>2025</v>
      </c>
      <c r="C48" s="105">
        <v>420.13200000000001</v>
      </c>
      <c r="D48" s="2">
        <v>402.51024177612499</v>
      </c>
      <c r="E48" s="105">
        <v>359.08699999999999</v>
      </c>
      <c r="F48" s="105">
        <v>328.86090000000002</v>
      </c>
      <c r="G48" s="105">
        <v>326.09059999999999</v>
      </c>
      <c r="H48" s="105">
        <v>330.0496</v>
      </c>
      <c r="I48" s="105">
        <v>351.2826</v>
      </c>
      <c r="J48" s="105">
        <v>515.65599999999995</v>
      </c>
      <c r="K48" s="105">
        <v>369.17450000000002</v>
      </c>
      <c r="L48" s="105">
        <v>387.83710000000002</v>
      </c>
      <c r="M48" s="105">
        <v>418.04579999999999</v>
      </c>
      <c r="N48" s="105">
        <v>395.35449999999997</v>
      </c>
      <c r="O48" s="245">
        <f t="shared" si="0"/>
        <v>4604.0808417761255</v>
      </c>
      <c r="P48" s="30"/>
    </row>
    <row r="49" spans="1:16" ht="11.1" customHeight="1" x14ac:dyDescent="0.25">
      <c r="A49" s="69" t="s">
        <v>33</v>
      </c>
      <c r="B49" s="70">
        <v>2024</v>
      </c>
      <c r="C49" s="105">
        <v>102.883</v>
      </c>
      <c r="D49" s="105">
        <v>105.904</v>
      </c>
      <c r="E49" s="105">
        <v>122.288715657</v>
      </c>
      <c r="F49" s="105">
        <v>129.62200000000001</v>
      </c>
      <c r="G49" s="105">
        <v>130.19200000000001</v>
      </c>
      <c r="H49" s="105">
        <v>142.345</v>
      </c>
      <c r="I49" s="105">
        <v>140.72399999999999</v>
      </c>
      <c r="J49" s="105">
        <v>132.72399999999999</v>
      </c>
      <c r="K49" s="105">
        <v>124.23399999999999</v>
      </c>
      <c r="L49" s="105">
        <v>118.65112369000001</v>
      </c>
      <c r="M49" s="105">
        <v>117.334</v>
      </c>
      <c r="N49" s="105">
        <v>110.922</v>
      </c>
      <c r="O49" s="245">
        <f t="shared" si="0"/>
        <v>1477.8238393470001</v>
      </c>
      <c r="P49" s="30"/>
    </row>
    <row r="50" spans="1:16" ht="11.1" customHeight="1" x14ac:dyDescent="0.25">
      <c r="A50" s="69"/>
      <c r="B50" s="70">
        <v>2025</v>
      </c>
      <c r="C50" s="105">
        <v>100.913</v>
      </c>
      <c r="D50" s="2">
        <v>101.84092080000001</v>
      </c>
      <c r="E50" s="105">
        <v>119.383</v>
      </c>
      <c r="F50" s="105">
        <v>122.9306</v>
      </c>
      <c r="G50" s="105">
        <v>128.37469999999999</v>
      </c>
      <c r="H50" s="105">
        <v>135.58090000000001</v>
      </c>
      <c r="I50" s="105">
        <v>134.6782</v>
      </c>
      <c r="J50" s="105">
        <v>127.908</v>
      </c>
      <c r="K50" s="105">
        <v>121.210733875</v>
      </c>
      <c r="L50" s="105">
        <v>115.4134</v>
      </c>
      <c r="M50" s="105">
        <v>115.9922</v>
      </c>
      <c r="N50" s="105">
        <v>108.6411276</v>
      </c>
      <c r="O50" s="245">
        <f t="shared" si="0"/>
        <v>1432.8667822749999</v>
      </c>
      <c r="P50" s="30"/>
    </row>
    <row r="51" spans="1:16" ht="11.1" customHeight="1" x14ac:dyDescent="0.25">
      <c r="A51" s="69" t="s">
        <v>34</v>
      </c>
      <c r="B51" s="70">
        <v>2024</v>
      </c>
      <c r="C51" s="105">
        <v>1190.414</v>
      </c>
      <c r="D51" s="105">
        <v>1050.1220000000001</v>
      </c>
      <c r="E51" s="105">
        <v>1185.5693335589999</v>
      </c>
      <c r="F51" s="105">
        <v>1203.982</v>
      </c>
      <c r="G51" s="105">
        <v>1105.056</v>
      </c>
      <c r="H51" s="105">
        <v>990.41300000000001</v>
      </c>
      <c r="I51" s="105">
        <v>1050.694</v>
      </c>
      <c r="J51" s="105">
        <v>1145.694</v>
      </c>
      <c r="K51" s="105">
        <v>1201.617</v>
      </c>
      <c r="L51" s="105">
        <v>1191.6497393249999</v>
      </c>
      <c r="M51" s="105">
        <v>1205.1479999999999</v>
      </c>
      <c r="N51" s="105">
        <v>1230.174</v>
      </c>
      <c r="O51" s="245">
        <f t="shared" si="0"/>
        <v>13750.533072883998</v>
      </c>
      <c r="P51" s="30"/>
    </row>
    <row r="52" spans="1:16" ht="11.1" customHeight="1" x14ac:dyDescent="0.25">
      <c r="A52" s="69"/>
      <c r="B52" s="70">
        <v>2025</v>
      </c>
      <c r="C52" s="105">
        <v>1198.6780000000001</v>
      </c>
      <c r="D52" s="2">
        <v>1051.984856911</v>
      </c>
      <c r="E52" s="105">
        <v>1191.798</v>
      </c>
      <c r="F52" s="105">
        <v>1230.8583000000001</v>
      </c>
      <c r="G52" s="105">
        <v>1137.9870000000001</v>
      </c>
      <c r="H52" s="105">
        <v>1026.5189</v>
      </c>
      <c r="I52" s="105">
        <v>1064.3054</v>
      </c>
      <c r="J52" s="105">
        <v>1159.4549</v>
      </c>
      <c r="K52" s="105">
        <v>1220.5017216676999</v>
      </c>
      <c r="L52" s="105">
        <v>1211.8133</v>
      </c>
      <c r="M52" s="105">
        <v>1227.0204000000001</v>
      </c>
      <c r="N52" s="105">
        <v>1236.6704519370801</v>
      </c>
      <c r="O52" s="245">
        <f t="shared" si="0"/>
        <v>13957.59123051578</v>
      </c>
      <c r="P52" s="30"/>
    </row>
    <row r="53" spans="1:16" ht="11.1" customHeight="1" x14ac:dyDescent="0.25">
      <c r="A53" s="69" t="s">
        <v>20</v>
      </c>
      <c r="B53" s="70">
        <v>2024</v>
      </c>
      <c r="C53" s="105">
        <v>394.53899999999999</v>
      </c>
      <c r="D53" s="105">
        <v>395.38400000000001</v>
      </c>
      <c r="E53" s="105">
        <v>419.71234871799999</v>
      </c>
      <c r="F53" s="105">
        <v>435.56900000000002</v>
      </c>
      <c r="G53" s="105">
        <v>406.84100000000001</v>
      </c>
      <c r="H53" s="105">
        <v>410.548</v>
      </c>
      <c r="I53" s="105">
        <v>420.42500000000001</v>
      </c>
      <c r="J53" s="105">
        <v>431.42500000000001</v>
      </c>
      <c r="K53" s="105">
        <v>408.24599999999998</v>
      </c>
      <c r="L53" s="105">
        <v>410.85866980999998</v>
      </c>
      <c r="M53" s="105">
        <v>359.846</v>
      </c>
      <c r="N53" s="105">
        <v>371.01299618700006</v>
      </c>
      <c r="O53" s="245">
        <f t="shared" si="0"/>
        <v>4864.4070147150005</v>
      </c>
      <c r="P53" s="30"/>
    </row>
    <row r="54" spans="1:16" ht="11.1" customHeight="1" x14ac:dyDescent="0.25">
      <c r="A54" s="69"/>
      <c r="B54" s="70">
        <v>2025</v>
      </c>
      <c r="C54" s="105">
        <v>392.572</v>
      </c>
      <c r="D54" s="2">
        <v>392.81700000000001</v>
      </c>
      <c r="E54" s="105">
        <v>417.83499999999998</v>
      </c>
      <c r="F54" s="105">
        <v>406.69042999999999</v>
      </c>
      <c r="G54" s="105">
        <v>400.05149999999998</v>
      </c>
      <c r="H54" s="105">
        <v>405.06549999999999</v>
      </c>
      <c r="I54" s="105">
        <v>415.87200000000001</v>
      </c>
      <c r="J54" s="105">
        <v>426.71620999999999</v>
      </c>
      <c r="K54" s="105">
        <v>405.47171157010899</v>
      </c>
      <c r="L54" s="105">
        <v>404.1225</v>
      </c>
      <c r="M54" s="105">
        <v>352.17189999999999</v>
      </c>
      <c r="N54" s="105">
        <v>369.756214591446</v>
      </c>
      <c r="O54" s="245">
        <f t="shared" si="0"/>
        <v>4789.1419661615555</v>
      </c>
      <c r="P54" s="30"/>
    </row>
    <row r="55" spans="1:16" ht="11.1" customHeight="1" x14ac:dyDescent="0.25">
      <c r="A55" s="76" t="s">
        <v>28</v>
      </c>
      <c r="B55" s="70">
        <v>2024</v>
      </c>
      <c r="C55" s="105">
        <v>6.859</v>
      </c>
      <c r="D55" s="105">
        <v>5.8148</v>
      </c>
      <c r="E55" s="105">
        <v>6.0986000000000002</v>
      </c>
      <c r="F55" s="105">
        <v>6.3710000000000004</v>
      </c>
      <c r="G55" s="105">
        <v>6.7619999999999996</v>
      </c>
      <c r="H55" s="105">
        <v>9.4429999999999996</v>
      </c>
      <c r="I55" s="105">
        <v>7.976</v>
      </c>
      <c r="J55" s="105">
        <v>7.8979999999999997</v>
      </c>
      <c r="K55" s="105">
        <v>8.2769999999999992</v>
      </c>
      <c r="L55" s="105">
        <v>8.2518562800000002</v>
      </c>
      <c r="M55" s="105">
        <v>7.4189999999999996</v>
      </c>
      <c r="N55" s="105">
        <v>8.1679999999999993</v>
      </c>
      <c r="O55" s="245">
        <f t="shared" si="0"/>
        <v>89.338256279999996</v>
      </c>
      <c r="P55" s="30"/>
    </row>
    <row r="56" spans="1:16" ht="11.1" customHeight="1" x14ac:dyDescent="0.25">
      <c r="A56" s="76"/>
      <c r="B56" s="70">
        <v>2025</v>
      </c>
      <c r="C56" s="105">
        <v>6.7660999999999998</v>
      </c>
      <c r="D56" s="2">
        <v>5.7855060519999997</v>
      </c>
      <c r="E56" s="105">
        <v>6.0434999999999999</v>
      </c>
      <c r="F56" s="105">
        <v>6.5669000000000004</v>
      </c>
      <c r="G56" s="105">
        <v>7.0021399999999998</v>
      </c>
      <c r="H56" s="105">
        <v>8.9742999999999995</v>
      </c>
      <c r="I56" s="105">
        <v>7.6650999999999998</v>
      </c>
      <c r="J56" s="105">
        <v>7.625</v>
      </c>
      <c r="K56" s="105">
        <v>8.1921915720000005</v>
      </c>
      <c r="L56" s="105">
        <v>8.1804000000000006</v>
      </c>
      <c r="M56" s="105">
        <v>7.3657199999999996</v>
      </c>
      <c r="N56" s="105">
        <v>9.5395000000000003</v>
      </c>
      <c r="O56" s="245">
        <f t="shared" si="0"/>
        <v>89.706357624000006</v>
      </c>
      <c r="P56" s="30"/>
    </row>
    <row r="57" spans="1:16" ht="11.1" customHeight="1" x14ac:dyDescent="0.25">
      <c r="A57" s="69" t="s">
        <v>135</v>
      </c>
      <c r="B57" s="70">
        <v>2024</v>
      </c>
      <c r="C57" s="105">
        <v>290.81799999999998</v>
      </c>
      <c r="D57" s="105">
        <v>280.05399999999997</v>
      </c>
      <c r="E57" s="105">
        <v>267.6173354</v>
      </c>
      <c r="F57" s="105">
        <v>269.20800000000003</v>
      </c>
      <c r="G57" s="105">
        <v>256.89800000000002</v>
      </c>
      <c r="H57" s="105">
        <v>258.12599999999998</v>
      </c>
      <c r="I57" s="105">
        <v>270.71300000000002</v>
      </c>
      <c r="J57" s="105">
        <v>275.71379999999999</v>
      </c>
      <c r="K57" s="105">
        <v>301.178</v>
      </c>
      <c r="L57" s="105">
        <v>268.08182514399999</v>
      </c>
      <c r="M57" s="105">
        <v>240.768</v>
      </c>
      <c r="N57" s="105">
        <v>242.83500000000001</v>
      </c>
      <c r="O57" s="245">
        <f t="shared" si="0"/>
        <v>3222.0109605439998</v>
      </c>
      <c r="P57" s="30"/>
    </row>
    <row r="58" spans="1:16" ht="11.1" customHeight="1" x14ac:dyDescent="0.25">
      <c r="A58" s="77"/>
      <c r="B58" s="78">
        <v>2025</v>
      </c>
      <c r="C58" s="105">
        <v>288.91300000000001</v>
      </c>
      <c r="D58" s="106">
        <v>282.68799999999999</v>
      </c>
      <c r="E58" s="106">
        <v>270.20569999999998</v>
      </c>
      <c r="F58" s="106">
        <v>271.55779999999999</v>
      </c>
      <c r="G58" s="106">
        <v>259.44009999999997</v>
      </c>
      <c r="H58" s="106">
        <v>260.66070000000002</v>
      </c>
      <c r="I58" s="106">
        <v>272.67559999999997</v>
      </c>
      <c r="J58" s="106">
        <v>278.22230000000002</v>
      </c>
      <c r="K58" s="106">
        <v>297.60208502865032</v>
      </c>
      <c r="L58" s="106">
        <v>263.88780000000003</v>
      </c>
      <c r="M58" s="106">
        <v>259.50830000000002</v>
      </c>
      <c r="N58" s="106">
        <v>245.58553944653499</v>
      </c>
      <c r="O58" s="248">
        <f t="shared" si="0"/>
        <v>3250.9469244751854</v>
      </c>
      <c r="P58" s="30"/>
    </row>
    <row r="59" spans="1:16" ht="9" customHeight="1" x14ac:dyDescent="0.3">
      <c r="A59" s="4" t="s">
        <v>141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5" t="s">
        <v>159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173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1" t="s">
        <v>174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C59:F59 EFT12801 EFT8705 EFT4609 EFT13057:EFT14337 EFT8961:EFT10497 EFT2817:EFT4353 EFT4865:EFT6401" formulaRange="1"/>
    <ignoredError sqref="A4:A14 B4 A38:A56 A16:A32 A34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71F5-1B18-4F48-8FD3-AD4214BE359C}">
  <sheetPr published="0"/>
  <dimension ref="A1:P66"/>
  <sheetViews>
    <sheetView showGridLines="0" zoomScaleNormal="100" workbookViewId="0">
      <selection activeCell="J49" sqref="J49"/>
    </sheetView>
  </sheetViews>
  <sheetFormatPr baseColWidth="10" defaultColWidth="5.109375" defaultRowHeight="12" customHeight="1" x14ac:dyDescent="0.25"/>
  <cols>
    <col min="1" max="1" width="10.33203125" style="31" customWidth="1"/>
    <col min="2" max="2" width="3.44140625" style="31" customWidth="1"/>
    <col min="3" max="14" width="5.77734375" style="31" customWidth="1"/>
    <col min="15" max="15" width="5.6640625" style="31" customWidth="1"/>
    <col min="16" max="17" width="5.109375" style="31"/>
    <col min="18" max="18" width="8.44140625" style="31" bestFit="1" customWidth="1"/>
    <col min="19" max="29" width="8.33203125" style="31" customWidth="1"/>
    <col min="30" max="16384" width="5.109375" style="31"/>
  </cols>
  <sheetData>
    <row r="1" spans="1:16" ht="20.25" customHeight="1" x14ac:dyDescent="0.25">
      <c r="A1" s="29" t="s">
        <v>203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21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2" t="s">
        <v>26</v>
      </c>
      <c r="P4" s="68"/>
    </row>
    <row r="5" spans="1:16" ht="12.95" customHeight="1" x14ac:dyDescent="0.25">
      <c r="A5" s="366" t="s">
        <v>24</v>
      </c>
      <c r="B5" s="243">
        <v>2024</v>
      </c>
      <c r="C5" s="244">
        <v>28038224</v>
      </c>
      <c r="D5" s="244">
        <v>28143483</v>
      </c>
      <c r="E5" s="244">
        <v>28065283</v>
      </c>
      <c r="F5" s="244">
        <v>28144550</v>
      </c>
      <c r="G5" s="244">
        <v>27757723</v>
      </c>
      <c r="H5" s="244">
        <v>27801664</v>
      </c>
      <c r="I5" s="244">
        <v>27580450</v>
      </c>
      <c r="J5" s="244">
        <v>27600592</v>
      </c>
      <c r="K5" s="244">
        <v>27658463</v>
      </c>
      <c r="L5" s="244">
        <v>27628064</v>
      </c>
      <c r="M5" s="244">
        <v>27443700</v>
      </c>
      <c r="N5" s="244">
        <v>27453431</v>
      </c>
      <c r="O5" s="245">
        <f>AVERAGE(C5:N5)</f>
        <v>27776302.25</v>
      </c>
      <c r="P5" s="30"/>
    </row>
    <row r="6" spans="1:16" ht="12.95" customHeight="1" x14ac:dyDescent="0.25">
      <c r="A6" s="367"/>
      <c r="B6" s="246" t="s">
        <v>177</v>
      </c>
      <c r="C6" s="247">
        <v>28382257</v>
      </c>
      <c r="D6" s="247">
        <v>28353987</v>
      </c>
      <c r="E6" s="247">
        <v>28353987</v>
      </c>
      <c r="F6" s="247">
        <v>28353987</v>
      </c>
      <c r="G6" s="247">
        <v>28353987</v>
      </c>
      <c r="H6" s="247">
        <v>28353987</v>
      </c>
      <c r="I6" s="247">
        <v>28353987</v>
      </c>
      <c r="J6" s="247">
        <v>28353987</v>
      </c>
      <c r="K6" s="247">
        <v>28353987</v>
      </c>
      <c r="L6" s="247">
        <v>28353987</v>
      </c>
      <c r="M6" s="247">
        <v>28353987</v>
      </c>
      <c r="N6" s="247">
        <v>28353987</v>
      </c>
      <c r="O6" s="248">
        <f>AVERAGE(C6:N6)</f>
        <v>28356342.833333332</v>
      </c>
      <c r="P6" s="30"/>
    </row>
    <row r="7" spans="1:16" ht="11.1" customHeight="1" x14ac:dyDescent="0.25">
      <c r="A7" s="69" t="s">
        <v>3</v>
      </c>
      <c r="B7" s="70">
        <v>2024</v>
      </c>
      <c r="C7" s="105">
        <v>109522.4379</v>
      </c>
      <c r="D7" s="105">
        <v>114088.1</v>
      </c>
      <c r="E7" s="105">
        <v>114154.99395</v>
      </c>
      <c r="F7" s="105">
        <v>117591.7488</v>
      </c>
      <c r="G7" s="105">
        <v>113410</v>
      </c>
      <c r="H7" s="105">
        <v>114778</v>
      </c>
      <c r="I7" s="105">
        <v>114043</v>
      </c>
      <c r="J7" s="105">
        <v>113043</v>
      </c>
      <c r="K7" s="105">
        <v>104880</v>
      </c>
      <c r="L7" s="105">
        <v>103081.3334</v>
      </c>
      <c r="M7" s="105">
        <v>102205</v>
      </c>
      <c r="N7" s="105">
        <v>100647.74545</v>
      </c>
      <c r="O7" s="245">
        <f>AVERAGE(C7:N7)</f>
        <v>110120.446625</v>
      </c>
      <c r="P7" s="30"/>
    </row>
    <row r="8" spans="1:16" ht="11.1" customHeight="1" x14ac:dyDescent="0.25">
      <c r="A8" s="69"/>
      <c r="B8" s="70">
        <v>2025</v>
      </c>
      <c r="C8" s="105">
        <v>100815</v>
      </c>
      <c r="D8" s="2">
        <v>103199</v>
      </c>
      <c r="E8" s="105">
        <v>103657</v>
      </c>
      <c r="F8" s="105">
        <v>101383</v>
      </c>
      <c r="G8" s="105">
        <v>106322</v>
      </c>
      <c r="H8" s="105">
        <v>105025</v>
      </c>
      <c r="I8" s="105">
        <v>104089</v>
      </c>
      <c r="J8" s="105">
        <v>99461</v>
      </c>
      <c r="K8" s="105">
        <v>96708.728249999986</v>
      </c>
      <c r="L8" s="105">
        <v>95701</v>
      </c>
      <c r="M8" s="105">
        <v>101199</v>
      </c>
      <c r="N8" s="105">
        <v>102259</v>
      </c>
      <c r="O8" s="245">
        <f t="shared" ref="O8:O58" si="0">AVERAGE(C8:N8)</f>
        <v>101651.56068749999</v>
      </c>
      <c r="P8" s="30"/>
    </row>
    <row r="9" spans="1:16" ht="11.1" customHeight="1" x14ac:dyDescent="0.25">
      <c r="A9" s="69" t="s">
        <v>4</v>
      </c>
      <c r="B9" s="70">
        <v>2024</v>
      </c>
      <c r="C9" s="105">
        <v>107680.52545</v>
      </c>
      <c r="D9" s="105">
        <v>105977.60000000001</v>
      </c>
      <c r="E9" s="105">
        <v>105397.36255000001</v>
      </c>
      <c r="F9" s="105">
        <v>113547.05975</v>
      </c>
      <c r="G9" s="105">
        <v>109196</v>
      </c>
      <c r="H9" s="105">
        <v>109358</v>
      </c>
      <c r="I9" s="105">
        <v>108145</v>
      </c>
      <c r="J9" s="105">
        <v>102145</v>
      </c>
      <c r="K9" s="105">
        <v>108929</v>
      </c>
      <c r="L9" s="105">
        <v>108980</v>
      </c>
      <c r="M9" s="105">
        <v>109934</v>
      </c>
      <c r="N9" s="105">
        <v>109064.19825</v>
      </c>
      <c r="O9" s="245">
        <f t="shared" si="0"/>
        <v>108196.14549999998</v>
      </c>
      <c r="P9" s="30"/>
    </row>
    <row r="10" spans="1:16" ht="11.1" customHeight="1" x14ac:dyDescent="0.25">
      <c r="A10" s="69"/>
      <c r="B10" s="70">
        <v>2025</v>
      </c>
      <c r="C10" s="105">
        <v>137755</v>
      </c>
      <c r="D10" s="2">
        <v>146741</v>
      </c>
      <c r="E10" s="105">
        <v>138545</v>
      </c>
      <c r="F10" s="105">
        <v>134396</v>
      </c>
      <c r="G10" s="105">
        <v>135356</v>
      </c>
      <c r="H10" s="105">
        <v>136392</v>
      </c>
      <c r="I10" s="105">
        <v>126975</v>
      </c>
      <c r="J10" s="105">
        <v>125352</v>
      </c>
      <c r="K10" s="105">
        <v>126154.175326917</v>
      </c>
      <c r="L10" s="105">
        <v>125102</v>
      </c>
      <c r="M10" s="105">
        <v>123726</v>
      </c>
      <c r="N10" s="105">
        <v>172017.37885771599</v>
      </c>
      <c r="O10" s="245">
        <f t="shared" si="0"/>
        <v>135709.29618205276</v>
      </c>
      <c r="P10" s="30"/>
    </row>
    <row r="11" spans="1:16" ht="11.1" customHeight="1" x14ac:dyDescent="0.25">
      <c r="A11" s="73" t="s">
        <v>31</v>
      </c>
      <c r="B11" s="70">
        <v>2024</v>
      </c>
      <c r="C11" s="105">
        <v>38909.558499999999</v>
      </c>
      <c r="D11" s="105">
        <v>43283.8</v>
      </c>
      <c r="E11" s="105">
        <v>43875.134250000003</v>
      </c>
      <c r="F11" s="105">
        <v>44864.705499999996</v>
      </c>
      <c r="G11" s="105">
        <v>44384</v>
      </c>
      <c r="H11" s="105">
        <v>43070</v>
      </c>
      <c r="I11" s="105">
        <v>40254</v>
      </c>
      <c r="J11" s="105">
        <v>39006</v>
      </c>
      <c r="K11" s="105">
        <v>28819</v>
      </c>
      <c r="L11" s="105">
        <v>38418.296749999994</v>
      </c>
      <c r="M11" s="105">
        <v>40098</v>
      </c>
      <c r="N11" s="105">
        <v>41077.416250000002</v>
      </c>
      <c r="O11" s="245">
        <f t="shared" si="0"/>
        <v>40504.992604166669</v>
      </c>
      <c r="P11" s="30"/>
    </row>
    <row r="12" spans="1:16" ht="11.1" customHeight="1" x14ac:dyDescent="0.25">
      <c r="A12" s="73"/>
      <c r="B12" s="70">
        <v>2025</v>
      </c>
      <c r="C12" s="105">
        <v>38992</v>
      </c>
      <c r="D12" s="2">
        <v>38104.997100000001</v>
      </c>
      <c r="E12" s="105">
        <v>38479</v>
      </c>
      <c r="F12" s="105">
        <v>39505</v>
      </c>
      <c r="G12" s="105">
        <v>39077</v>
      </c>
      <c r="H12" s="105">
        <v>39285</v>
      </c>
      <c r="I12" s="105">
        <v>35840</v>
      </c>
      <c r="J12" s="105">
        <v>34068</v>
      </c>
      <c r="K12" s="105">
        <v>26205.81335</v>
      </c>
      <c r="L12" s="105">
        <v>41661</v>
      </c>
      <c r="M12" s="105">
        <v>44510</v>
      </c>
      <c r="N12" s="105">
        <v>44537</v>
      </c>
      <c r="O12" s="245">
        <f t="shared" si="0"/>
        <v>38355.400870833335</v>
      </c>
      <c r="P12" s="30"/>
    </row>
    <row r="13" spans="1:16" ht="11.1" customHeight="1" x14ac:dyDescent="0.25">
      <c r="A13" s="69" t="s">
        <v>18</v>
      </c>
      <c r="B13" s="70">
        <v>2024</v>
      </c>
      <c r="C13" s="105">
        <v>1090142.46655</v>
      </c>
      <c r="D13" s="105">
        <v>1065432.6000000001</v>
      </c>
      <c r="E13" s="105">
        <v>1064928.5721499999</v>
      </c>
      <c r="F13" s="105">
        <v>1098954.6949</v>
      </c>
      <c r="G13" s="105">
        <v>1090776</v>
      </c>
      <c r="H13" s="105">
        <v>1099678</v>
      </c>
      <c r="I13" s="105">
        <v>1085142</v>
      </c>
      <c r="J13" s="105">
        <v>1089367</v>
      </c>
      <c r="K13" s="105">
        <v>1069829</v>
      </c>
      <c r="L13" s="105">
        <v>1060377</v>
      </c>
      <c r="M13" s="105">
        <v>1087307</v>
      </c>
      <c r="N13" s="105">
        <v>1102529.8134000001</v>
      </c>
      <c r="O13" s="245">
        <f t="shared" si="0"/>
        <v>1083705.3455833334</v>
      </c>
      <c r="P13" s="30"/>
    </row>
    <row r="14" spans="1:16" ht="11.1" customHeight="1" x14ac:dyDescent="0.25">
      <c r="A14" s="69"/>
      <c r="B14" s="70">
        <v>2025</v>
      </c>
      <c r="C14" s="105">
        <v>1001136</v>
      </c>
      <c r="D14" s="2">
        <v>1006810</v>
      </c>
      <c r="E14" s="105">
        <v>1009223</v>
      </c>
      <c r="F14" s="105">
        <v>1001922</v>
      </c>
      <c r="G14" s="105">
        <v>1008516</v>
      </c>
      <c r="H14" s="105">
        <v>1009017</v>
      </c>
      <c r="I14" s="105">
        <v>1005753</v>
      </c>
      <c r="J14" s="105">
        <v>1032478</v>
      </c>
      <c r="K14" s="105">
        <v>1035808.67678435</v>
      </c>
      <c r="L14" s="105">
        <v>1056950</v>
      </c>
      <c r="M14" s="105">
        <v>1098232</v>
      </c>
      <c r="N14" s="105">
        <v>1021272</v>
      </c>
      <c r="O14" s="245">
        <f t="shared" si="0"/>
        <v>1023926.4730653624</v>
      </c>
      <c r="P14" s="30"/>
    </row>
    <row r="15" spans="1:16" ht="11.1" customHeight="1" x14ac:dyDescent="0.25">
      <c r="A15" s="69" t="s">
        <v>132</v>
      </c>
      <c r="B15" s="70">
        <v>2024</v>
      </c>
      <c r="C15" s="105">
        <v>47142.21</v>
      </c>
      <c r="D15" s="105">
        <v>45115.199999999997</v>
      </c>
      <c r="E15" s="105">
        <v>66427.085500000001</v>
      </c>
      <c r="F15" s="105">
        <v>79975.082500000004</v>
      </c>
      <c r="G15" s="105">
        <v>89140</v>
      </c>
      <c r="H15" s="105">
        <v>88566</v>
      </c>
      <c r="I15" s="105">
        <v>87215</v>
      </c>
      <c r="J15" s="105">
        <v>88215</v>
      </c>
      <c r="K15" s="105">
        <v>55375</v>
      </c>
      <c r="L15" s="105">
        <v>59978.783000000003</v>
      </c>
      <c r="M15" s="105">
        <v>58459</v>
      </c>
      <c r="N15" s="105">
        <v>58255.784699999997</v>
      </c>
      <c r="O15" s="245">
        <f t="shared" si="0"/>
        <v>68655.345474999995</v>
      </c>
      <c r="P15" s="30"/>
    </row>
    <row r="16" spans="1:16" ht="11.1" customHeight="1" x14ac:dyDescent="0.25">
      <c r="A16" s="69"/>
      <c r="B16" s="70">
        <v>2025</v>
      </c>
      <c r="C16" s="105">
        <v>45377</v>
      </c>
      <c r="D16" s="2">
        <v>44168.2578847318</v>
      </c>
      <c r="E16" s="105">
        <v>60891</v>
      </c>
      <c r="F16" s="105">
        <v>65449</v>
      </c>
      <c r="G16" s="105">
        <v>72533</v>
      </c>
      <c r="H16" s="105">
        <v>71249</v>
      </c>
      <c r="I16" s="105">
        <v>70282</v>
      </c>
      <c r="J16" s="105">
        <v>71276</v>
      </c>
      <c r="K16" s="105">
        <v>53195.599124828201</v>
      </c>
      <c r="L16" s="105">
        <v>53131</v>
      </c>
      <c r="M16" s="105">
        <v>56067.164199999999</v>
      </c>
      <c r="N16" s="105">
        <v>56238</v>
      </c>
      <c r="O16" s="245">
        <f t="shared" si="0"/>
        <v>59988.085100796663</v>
      </c>
      <c r="P16" s="30"/>
    </row>
    <row r="17" spans="1:16" ht="11.1" customHeight="1" x14ac:dyDescent="0.25">
      <c r="A17" s="73" t="s">
        <v>0</v>
      </c>
      <c r="B17" s="70">
        <v>2024</v>
      </c>
      <c r="C17" s="105">
        <v>217964.28108000002</v>
      </c>
      <c r="D17" s="105">
        <v>222000.01</v>
      </c>
      <c r="E17" s="105">
        <v>223255.09785999998</v>
      </c>
      <c r="F17" s="105">
        <v>216809.05131000001</v>
      </c>
      <c r="G17" s="105">
        <v>220174</v>
      </c>
      <c r="H17" s="105">
        <v>219648</v>
      </c>
      <c r="I17" s="105">
        <v>221560</v>
      </c>
      <c r="J17" s="105">
        <v>220778</v>
      </c>
      <c r="K17" s="105">
        <v>220128.5</v>
      </c>
      <c r="L17" s="105">
        <v>219694.77349999998</v>
      </c>
      <c r="M17" s="105">
        <v>217005</v>
      </c>
      <c r="N17" s="105">
        <v>217076.86734999999</v>
      </c>
      <c r="O17" s="245">
        <f t="shared" si="0"/>
        <v>219674.46509166667</v>
      </c>
      <c r="P17" s="30"/>
    </row>
    <row r="18" spans="1:16" ht="11.1" customHeight="1" x14ac:dyDescent="0.25">
      <c r="A18" s="73"/>
      <c r="B18" s="70">
        <v>2025</v>
      </c>
      <c r="C18" s="105">
        <v>181829</v>
      </c>
      <c r="D18" s="2">
        <v>180578.34745</v>
      </c>
      <c r="E18" s="105">
        <v>179646</v>
      </c>
      <c r="F18" s="105">
        <v>180980</v>
      </c>
      <c r="G18" s="105">
        <v>183493</v>
      </c>
      <c r="H18" s="105">
        <v>184060</v>
      </c>
      <c r="I18" s="105">
        <v>177654</v>
      </c>
      <c r="J18" s="105">
        <v>176001</v>
      </c>
      <c r="K18" s="105">
        <v>175290.16340000002</v>
      </c>
      <c r="L18" s="105">
        <v>174760</v>
      </c>
      <c r="M18" s="105">
        <v>210214</v>
      </c>
      <c r="N18" s="105">
        <v>215823</v>
      </c>
      <c r="O18" s="245">
        <f t="shared" si="0"/>
        <v>185027.37590416669</v>
      </c>
      <c r="P18" s="30"/>
    </row>
    <row r="19" spans="1:16" ht="11.1" customHeight="1" x14ac:dyDescent="0.25">
      <c r="A19" s="74" t="s">
        <v>15</v>
      </c>
      <c r="B19" s="70">
        <v>2024</v>
      </c>
      <c r="C19" s="105">
        <v>4384</v>
      </c>
      <c r="D19" s="105">
        <v>4548</v>
      </c>
      <c r="E19" s="105">
        <v>4697</v>
      </c>
      <c r="F19" s="105">
        <v>4689</v>
      </c>
      <c r="G19" s="105">
        <v>4628</v>
      </c>
      <c r="H19" s="105">
        <v>4547</v>
      </c>
      <c r="I19" s="105">
        <v>4573</v>
      </c>
      <c r="J19" s="105">
        <v>4557</v>
      </c>
      <c r="K19" s="105">
        <v>4438</v>
      </c>
      <c r="L19" s="105">
        <v>4473</v>
      </c>
      <c r="M19" s="105">
        <v>4578</v>
      </c>
      <c r="N19" s="105">
        <v>4597</v>
      </c>
      <c r="O19" s="245">
        <f t="shared" si="0"/>
        <v>4559.083333333333</v>
      </c>
      <c r="P19" s="30"/>
    </row>
    <row r="20" spans="1:16" ht="11.1" customHeight="1" x14ac:dyDescent="0.25">
      <c r="A20" s="73"/>
      <c r="B20" s="70">
        <v>2025</v>
      </c>
      <c r="C20" s="105">
        <v>4564</v>
      </c>
      <c r="D20" s="2">
        <v>4540</v>
      </c>
      <c r="E20" s="105">
        <v>4490</v>
      </c>
      <c r="F20" s="105">
        <v>4568</v>
      </c>
      <c r="G20" s="105">
        <v>4498</v>
      </c>
      <c r="H20" s="105">
        <v>4397</v>
      </c>
      <c r="I20" s="105">
        <v>4492</v>
      </c>
      <c r="J20" s="105">
        <v>4510</v>
      </c>
      <c r="K20" s="105">
        <v>4628</v>
      </c>
      <c r="L20" s="105">
        <v>4597</v>
      </c>
      <c r="M20" s="105">
        <v>4537</v>
      </c>
      <c r="N20" s="105">
        <v>4783</v>
      </c>
      <c r="O20" s="245">
        <f t="shared" si="0"/>
        <v>4550.333333333333</v>
      </c>
      <c r="P20" s="30"/>
    </row>
    <row r="21" spans="1:16" ht="11.1" customHeight="1" x14ac:dyDescent="0.25">
      <c r="A21" s="69" t="s">
        <v>32</v>
      </c>
      <c r="B21" s="70">
        <v>2024</v>
      </c>
      <c r="C21" s="105">
        <v>49042.870750000002</v>
      </c>
      <c r="D21" s="105">
        <v>49827.3</v>
      </c>
      <c r="E21" s="105">
        <v>72564.929499999998</v>
      </c>
      <c r="F21" s="105">
        <v>75100.098150000005</v>
      </c>
      <c r="G21" s="105">
        <v>84931</v>
      </c>
      <c r="H21" s="105">
        <v>93573</v>
      </c>
      <c r="I21" s="105">
        <v>85911</v>
      </c>
      <c r="J21" s="105">
        <v>81599</v>
      </c>
      <c r="K21" s="105">
        <v>65357</v>
      </c>
      <c r="L21" s="105">
        <v>60682.652499999997</v>
      </c>
      <c r="M21" s="105">
        <v>62067</v>
      </c>
      <c r="N21" s="105">
        <v>61428.465499999998</v>
      </c>
      <c r="O21" s="245">
        <f t="shared" si="0"/>
        <v>70173.693033333329</v>
      </c>
      <c r="P21" s="30"/>
    </row>
    <row r="22" spans="1:16" ht="11.1" customHeight="1" x14ac:dyDescent="0.25">
      <c r="A22" s="69"/>
      <c r="B22" s="70">
        <v>2025</v>
      </c>
      <c r="C22" s="105">
        <v>48609</v>
      </c>
      <c r="D22" s="2">
        <v>49224</v>
      </c>
      <c r="E22" s="105">
        <v>63547</v>
      </c>
      <c r="F22" s="105">
        <v>65302</v>
      </c>
      <c r="G22" s="105">
        <v>70249</v>
      </c>
      <c r="H22" s="105">
        <v>73675</v>
      </c>
      <c r="I22" s="105">
        <v>70241</v>
      </c>
      <c r="J22" s="105">
        <v>63345</v>
      </c>
      <c r="K22" s="105">
        <v>54458.629300000001</v>
      </c>
      <c r="L22" s="105">
        <v>51390</v>
      </c>
      <c r="M22" s="105">
        <v>60490</v>
      </c>
      <c r="N22" s="105">
        <v>61301</v>
      </c>
      <c r="O22" s="245">
        <f t="shared" si="0"/>
        <v>60985.969108333338</v>
      </c>
      <c r="P22" s="30"/>
    </row>
    <row r="23" spans="1:16" ht="11.1" customHeight="1" x14ac:dyDescent="0.25">
      <c r="A23" s="69" t="s">
        <v>17</v>
      </c>
      <c r="B23" s="70">
        <v>2024</v>
      </c>
      <c r="C23" s="105">
        <v>51523.820639999998</v>
      </c>
      <c r="D23" s="105">
        <v>51821.3</v>
      </c>
      <c r="E23" s="105">
        <v>51966.374060000002</v>
      </c>
      <c r="F23" s="105">
        <v>51850.599329999997</v>
      </c>
      <c r="G23" s="105">
        <v>51723</v>
      </c>
      <c r="H23" s="105">
        <v>51923</v>
      </c>
      <c r="I23" s="105">
        <v>51242</v>
      </c>
      <c r="J23" s="105">
        <v>51242</v>
      </c>
      <c r="K23" s="105">
        <v>51595</v>
      </c>
      <c r="L23" s="105">
        <v>51799.583500000001</v>
      </c>
      <c r="M23" s="105">
        <v>51231</v>
      </c>
      <c r="N23" s="105">
        <v>51323.898999999998</v>
      </c>
      <c r="O23" s="245">
        <f t="shared" si="0"/>
        <v>51603.46471083333</v>
      </c>
      <c r="P23" s="30"/>
    </row>
    <row r="24" spans="1:16" ht="11.1" customHeight="1" x14ac:dyDescent="0.25">
      <c r="A24" s="69"/>
      <c r="B24" s="70">
        <v>2025</v>
      </c>
      <c r="C24" s="105">
        <v>49190</v>
      </c>
      <c r="D24" s="2">
        <v>50920.287499999999</v>
      </c>
      <c r="E24" s="105">
        <v>49530</v>
      </c>
      <c r="F24" s="105">
        <v>48133</v>
      </c>
      <c r="G24" s="105">
        <v>47306</v>
      </c>
      <c r="H24" s="105">
        <v>47871</v>
      </c>
      <c r="I24" s="105">
        <v>47766</v>
      </c>
      <c r="J24" s="105">
        <v>46182</v>
      </c>
      <c r="K24" s="105">
        <v>46017.053500000002</v>
      </c>
      <c r="L24" s="105">
        <v>45607</v>
      </c>
      <c r="M24" s="105">
        <v>50424.565000000002</v>
      </c>
      <c r="N24" s="105">
        <v>51877</v>
      </c>
      <c r="O24" s="245">
        <f t="shared" si="0"/>
        <v>48401.992166666663</v>
      </c>
      <c r="P24" s="30"/>
    </row>
    <row r="25" spans="1:16" ht="11.1" customHeight="1" x14ac:dyDescent="0.25">
      <c r="A25" s="69" t="s">
        <v>39</v>
      </c>
      <c r="B25" s="70">
        <v>2024</v>
      </c>
      <c r="C25" s="105">
        <v>105228.51149999999</v>
      </c>
      <c r="D25" s="105">
        <v>102758.2</v>
      </c>
      <c r="E25" s="105">
        <v>101073.18575</v>
      </c>
      <c r="F25" s="105">
        <v>102165.94375000001</v>
      </c>
      <c r="G25" s="105">
        <v>102687</v>
      </c>
      <c r="H25" s="105">
        <v>104381</v>
      </c>
      <c r="I25" s="105">
        <v>103821</v>
      </c>
      <c r="J25" s="105">
        <v>104069</v>
      </c>
      <c r="K25" s="105">
        <v>105713</v>
      </c>
      <c r="L25" s="105">
        <v>107521.94875</v>
      </c>
      <c r="M25" s="105">
        <v>103881</v>
      </c>
      <c r="N25" s="105">
        <v>104095.95775</v>
      </c>
      <c r="O25" s="245">
        <f t="shared" si="0"/>
        <v>103949.645625</v>
      </c>
      <c r="P25" s="30"/>
    </row>
    <row r="26" spans="1:16" ht="11.1" customHeight="1" x14ac:dyDescent="0.25">
      <c r="A26" s="69"/>
      <c r="B26" s="70">
        <v>2025</v>
      </c>
      <c r="C26" s="105">
        <v>101606</v>
      </c>
      <c r="D26" s="2">
        <v>101588</v>
      </c>
      <c r="E26" s="105">
        <v>101482</v>
      </c>
      <c r="F26" s="105">
        <v>97838</v>
      </c>
      <c r="G26" s="105">
        <v>98750</v>
      </c>
      <c r="H26" s="105">
        <v>98924</v>
      </c>
      <c r="I26" s="105">
        <v>102905</v>
      </c>
      <c r="J26" s="105">
        <v>103349</v>
      </c>
      <c r="K26" s="105">
        <v>105125</v>
      </c>
      <c r="L26" s="105">
        <v>105649</v>
      </c>
      <c r="M26" s="105">
        <v>101052</v>
      </c>
      <c r="N26" s="105">
        <v>103003</v>
      </c>
      <c r="O26" s="245">
        <f t="shared" si="0"/>
        <v>101772.58333333333</v>
      </c>
      <c r="P26" s="30"/>
    </row>
    <row r="27" spans="1:16" ht="11.1" customHeight="1" x14ac:dyDescent="0.25">
      <c r="A27" s="69" t="s">
        <v>38</v>
      </c>
      <c r="B27" s="70">
        <v>2024</v>
      </c>
      <c r="C27" s="107">
        <v>10821394.61245</v>
      </c>
      <c r="D27" s="107">
        <v>11139662.5</v>
      </c>
      <c r="E27" s="107">
        <v>11039379.61765</v>
      </c>
      <c r="F27" s="107">
        <v>10961976.239700001</v>
      </c>
      <c r="G27" s="107">
        <v>10860113</v>
      </c>
      <c r="H27" s="107">
        <v>10959170</v>
      </c>
      <c r="I27" s="107">
        <v>10745370</v>
      </c>
      <c r="J27" s="107">
        <v>10739956</v>
      </c>
      <c r="K27" s="107">
        <v>10723757</v>
      </c>
      <c r="L27" s="107">
        <v>10777827.3552246</v>
      </c>
      <c r="M27" s="107">
        <v>10790781</v>
      </c>
      <c r="N27" s="107">
        <v>10731391.644282199</v>
      </c>
      <c r="O27" s="245">
        <f t="shared" si="0"/>
        <v>10857564.9141089</v>
      </c>
      <c r="P27" s="30"/>
    </row>
    <row r="28" spans="1:16" ht="11.1" customHeight="1" x14ac:dyDescent="0.25">
      <c r="A28" s="69"/>
      <c r="B28" s="70">
        <v>2025</v>
      </c>
      <c r="C28" s="107">
        <v>11018678</v>
      </c>
      <c r="D28" s="2">
        <v>10994627</v>
      </c>
      <c r="E28" s="105">
        <v>10967118</v>
      </c>
      <c r="F28" s="105">
        <v>11032860</v>
      </c>
      <c r="G28" s="105">
        <v>10937236</v>
      </c>
      <c r="H28" s="105">
        <v>10938489</v>
      </c>
      <c r="I28" s="105">
        <v>11015001</v>
      </c>
      <c r="J28" s="105">
        <v>11007065</v>
      </c>
      <c r="K28" s="105">
        <v>11085593</v>
      </c>
      <c r="L28" s="105">
        <v>11093160</v>
      </c>
      <c r="M28" s="105">
        <v>11007978</v>
      </c>
      <c r="N28" s="105">
        <v>11048710.719188523</v>
      </c>
      <c r="O28" s="245">
        <f t="shared" si="0"/>
        <v>11012209.643265711</v>
      </c>
      <c r="P28" s="30"/>
    </row>
    <row r="29" spans="1:16" ht="11.1" customHeight="1" x14ac:dyDescent="0.25">
      <c r="A29" s="69" t="s">
        <v>16</v>
      </c>
      <c r="B29" s="70">
        <v>2024</v>
      </c>
      <c r="C29" s="105">
        <v>107044.99649999999</v>
      </c>
      <c r="D29" s="105">
        <v>104604.1</v>
      </c>
      <c r="E29" s="105">
        <v>104472.26880000001</v>
      </c>
      <c r="F29" s="105">
        <v>103079.3461</v>
      </c>
      <c r="G29" s="105">
        <v>103061</v>
      </c>
      <c r="H29" s="105">
        <v>103587</v>
      </c>
      <c r="I29" s="105">
        <v>102646</v>
      </c>
      <c r="J29" s="105">
        <v>100646</v>
      </c>
      <c r="K29" s="105">
        <v>98743</v>
      </c>
      <c r="L29" s="105">
        <v>91858</v>
      </c>
      <c r="M29" s="105">
        <v>92037</v>
      </c>
      <c r="N29" s="105">
        <v>92349.914099999995</v>
      </c>
      <c r="O29" s="245">
        <f t="shared" si="0"/>
        <v>100344.05212499999</v>
      </c>
      <c r="P29" s="30"/>
    </row>
    <row r="30" spans="1:16" ht="11.1" customHeight="1" x14ac:dyDescent="0.25">
      <c r="A30" s="69"/>
      <c r="B30" s="70">
        <v>2025</v>
      </c>
      <c r="C30" s="105">
        <v>95784</v>
      </c>
      <c r="D30" s="2">
        <v>86551</v>
      </c>
      <c r="E30" s="105">
        <v>88251</v>
      </c>
      <c r="F30" s="105">
        <v>87742</v>
      </c>
      <c r="G30" s="105">
        <v>102893</v>
      </c>
      <c r="H30" s="105">
        <v>103187</v>
      </c>
      <c r="I30" s="105">
        <v>101758</v>
      </c>
      <c r="J30" s="105">
        <v>96561</v>
      </c>
      <c r="K30" s="105">
        <v>95695.464541940994</v>
      </c>
      <c r="L30" s="105">
        <v>92836</v>
      </c>
      <c r="M30" s="105">
        <v>91628</v>
      </c>
      <c r="N30" s="105">
        <v>92265.355495174997</v>
      </c>
      <c r="O30" s="245">
        <f t="shared" si="0"/>
        <v>94595.985003092981</v>
      </c>
      <c r="P30" s="30"/>
    </row>
    <row r="31" spans="1:16" ht="11.1" customHeight="1" x14ac:dyDescent="0.25">
      <c r="A31" s="69" t="s">
        <v>30</v>
      </c>
      <c r="B31" s="70">
        <v>2024</v>
      </c>
      <c r="C31" s="105">
        <v>4697183.0152000003</v>
      </c>
      <c r="D31" s="105">
        <v>4669344.0999999996</v>
      </c>
      <c r="E31" s="105">
        <v>4666660</v>
      </c>
      <c r="F31" s="105">
        <v>4673083.3986999998</v>
      </c>
      <c r="G31" s="105">
        <v>4612830</v>
      </c>
      <c r="H31" s="105">
        <v>4647415</v>
      </c>
      <c r="I31" s="105">
        <v>4643066</v>
      </c>
      <c r="J31" s="105">
        <v>4603066</v>
      </c>
      <c r="K31" s="105">
        <v>4640134</v>
      </c>
      <c r="L31" s="105">
        <v>4648561.0994499996</v>
      </c>
      <c r="M31" s="105">
        <v>4707583</v>
      </c>
      <c r="N31" s="105">
        <v>4714835.8197499998</v>
      </c>
      <c r="O31" s="245">
        <f t="shared" si="0"/>
        <v>4660313.4527583336</v>
      </c>
      <c r="P31" s="30"/>
    </row>
    <row r="32" spans="1:16" ht="11.1" customHeight="1" x14ac:dyDescent="0.25">
      <c r="A32" s="69"/>
      <c r="B32" s="70">
        <v>2025</v>
      </c>
      <c r="C32" s="105">
        <v>4739042</v>
      </c>
      <c r="D32" s="2">
        <v>4747180</v>
      </c>
      <c r="E32" s="105">
        <v>4658949</v>
      </c>
      <c r="F32" s="105">
        <v>4612483</v>
      </c>
      <c r="G32" s="105">
        <v>4685152</v>
      </c>
      <c r="H32" s="105">
        <v>4684367</v>
      </c>
      <c r="I32" s="105">
        <v>4650018</v>
      </c>
      <c r="J32" s="105">
        <v>4661328</v>
      </c>
      <c r="K32" s="105">
        <v>4670629</v>
      </c>
      <c r="L32" s="105">
        <v>4684973</v>
      </c>
      <c r="M32" s="105">
        <v>4798423</v>
      </c>
      <c r="N32" s="105">
        <v>4733283</v>
      </c>
      <c r="O32" s="245">
        <f t="shared" si="0"/>
        <v>4693818.916666667</v>
      </c>
      <c r="P32" s="30"/>
    </row>
    <row r="33" spans="1:16" ht="11.1" customHeight="1" x14ac:dyDescent="0.25">
      <c r="A33" s="69" t="s">
        <v>90</v>
      </c>
      <c r="B33" s="70">
        <v>2024</v>
      </c>
      <c r="C33" s="105">
        <v>465864.55599999998</v>
      </c>
      <c r="D33" s="105">
        <v>456367.4</v>
      </c>
      <c r="E33" s="105">
        <v>466259.3</v>
      </c>
      <c r="F33" s="105">
        <v>449992.978</v>
      </c>
      <c r="G33" s="105">
        <v>458255</v>
      </c>
      <c r="H33" s="105">
        <v>464536</v>
      </c>
      <c r="I33" s="105">
        <v>439647</v>
      </c>
      <c r="J33" s="105">
        <v>419647</v>
      </c>
      <c r="K33" s="105">
        <v>420705</v>
      </c>
      <c r="L33" s="105">
        <v>400806.17875000002</v>
      </c>
      <c r="M33" s="105">
        <v>372062</v>
      </c>
      <c r="N33" s="105">
        <v>392960.77850000001</v>
      </c>
      <c r="O33" s="245">
        <f t="shared" si="0"/>
        <v>433925.26593749999</v>
      </c>
      <c r="P33" s="30"/>
    </row>
    <row r="34" spans="1:16" ht="11.1" customHeight="1" x14ac:dyDescent="0.25">
      <c r="A34" s="69"/>
      <c r="B34" s="70">
        <v>2025</v>
      </c>
      <c r="C34" s="105">
        <v>436386</v>
      </c>
      <c r="D34" s="2">
        <v>447083</v>
      </c>
      <c r="E34" s="105">
        <v>434105</v>
      </c>
      <c r="F34" s="105">
        <v>392904</v>
      </c>
      <c r="G34" s="105">
        <v>395941</v>
      </c>
      <c r="H34" s="105">
        <v>397305</v>
      </c>
      <c r="I34" s="105">
        <v>375941</v>
      </c>
      <c r="J34" s="105">
        <v>365927</v>
      </c>
      <c r="K34" s="105">
        <v>380687</v>
      </c>
      <c r="L34" s="105">
        <v>389431</v>
      </c>
      <c r="M34" s="105">
        <v>373893</v>
      </c>
      <c r="N34" s="105">
        <v>409142</v>
      </c>
      <c r="O34" s="245">
        <f t="shared" si="0"/>
        <v>399895.41666666669</v>
      </c>
      <c r="P34" s="30"/>
    </row>
    <row r="35" spans="1:16" ht="11.1" customHeight="1" x14ac:dyDescent="0.25">
      <c r="A35" s="69" t="s">
        <v>182</v>
      </c>
      <c r="B35" s="70">
        <v>2024</v>
      </c>
      <c r="C35" s="105">
        <v>5672920.39035</v>
      </c>
      <c r="D35" s="105">
        <v>5582274.7999999998</v>
      </c>
      <c r="E35" s="105">
        <v>5562115.9741000002</v>
      </c>
      <c r="F35" s="105">
        <v>5527236.8852500003</v>
      </c>
      <c r="G35" s="105">
        <v>5340250</v>
      </c>
      <c r="H35" s="105">
        <v>5312253</v>
      </c>
      <c r="I35" s="105">
        <v>5230357</v>
      </c>
      <c r="J35" s="105">
        <v>5111873</v>
      </c>
      <c r="K35" s="105">
        <v>5228228</v>
      </c>
      <c r="L35" s="105">
        <v>5215178</v>
      </c>
      <c r="M35" s="105">
        <v>4947342</v>
      </c>
      <c r="N35" s="105">
        <v>4704643.8063499993</v>
      </c>
      <c r="O35" s="245">
        <f t="shared" si="0"/>
        <v>5286222.7380041666</v>
      </c>
      <c r="P35" s="30"/>
    </row>
    <row r="36" spans="1:16" ht="11.1" customHeight="1" x14ac:dyDescent="0.25">
      <c r="A36" s="69"/>
      <c r="B36" s="70">
        <v>2025</v>
      </c>
      <c r="C36" s="105">
        <v>5777938</v>
      </c>
      <c r="D36" s="2">
        <v>5864790</v>
      </c>
      <c r="E36" s="105">
        <v>5871692</v>
      </c>
      <c r="F36" s="105">
        <v>5957868</v>
      </c>
      <c r="G36" s="105">
        <v>5617765</v>
      </c>
      <c r="H36" s="105">
        <v>5641514</v>
      </c>
      <c r="I36" s="105">
        <v>5566215</v>
      </c>
      <c r="J36" s="105">
        <v>5546434</v>
      </c>
      <c r="K36" s="105">
        <v>5467111.6619809298</v>
      </c>
      <c r="L36" s="105">
        <v>5529031</v>
      </c>
      <c r="M36" s="105">
        <v>5409603</v>
      </c>
      <c r="N36" s="105">
        <v>5048107</v>
      </c>
      <c r="O36" s="245">
        <f t="shared" si="0"/>
        <v>5608172.3884984106</v>
      </c>
      <c r="P36" s="30"/>
    </row>
    <row r="37" spans="1:16" ht="11.1" customHeight="1" x14ac:dyDescent="0.25">
      <c r="A37" s="69" t="s">
        <v>10</v>
      </c>
      <c r="B37" s="70">
        <v>2024</v>
      </c>
      <c r="C37" s="105">
        <v>2213327</v>
      </c>
      <c r="D37" s="105">
        <v>2150009</v>
      </c>
      <c r="E37" s="105">
        <v>2124605</v>
      </c>
      <c r="F37" s="105">
        <v>2244855</v>
      </c>
      <c r="G37" s="105">
        <v>2234760</v>
      </c>
      <c r="H37" s="105">
        <v>2190902</v>
      </c>
      <c r="I37" s="105">
        <v>2273720</v>
      </c>
      <c r="J37" s="105">
        <v>2392990</v>
      </c>
      <c r="K37" s="105">
        <v>2386370</v>
      </c>
      <c r="L37" s="105">
        <v>2335605</v>
      </c>
      <c r="M37" s="105">
        <v>2365498</v>
      </c>
      <c r="N37" s="105">
        <v>2648125</v>
      </c>
      <c r="O37" s="245">
        <f t="shared" si="0"/>
        <v>2296730.5</v>
      </c>
      <c r="P37" s="30"/>
    </row>
    <row r="38" spans="1:16" ht="11.1" customHeight="1" x14ac:dyDescent="0.25">
      <c r="A38" s="69"/>
      <c r="B38" s="70">
        <v>2025</v>
      </c>
      <c r="C38" s="105">
        <v>2213327</v>
      </c>
      <c r="D38" s="2">
        <v>2160478</v>
      </c>
      <c r="E38" s="105">
        <v>2161369</v>
      </c>
      <c r="F38" s="105">
        <v>2162458</v>
      </c>
      <c r="G38" s="105">
        <v>2486370</v>
      </c>
      <c r="H38" s="105">
        <v>2358798</v>
      </c>
      <c r="I38" s="105">
        <v>2457964</v>
      </c>
      <c r="J38" s="105">
        <v>2554879</v>
      </c>
      <c r="K38" s="105">
        <v>2560478</v>
      </c>
      <c r="L38" s="105">
        <v>2506782</v>
      </c>
      <c r="M38" s="105">
        <v>2514692</v>
      </c>
      <c r="N38" s="105">
        <v>2798634</v>
      </c>
      <c r="O38" s="245">
        <f t="shared" si="0"/>
        <v>2411352.4166666665</v>
      </c>
      <c r="P38" s="30"/>
    </row>
    <row r="39" spans="1:16" ht="11.1" customHeight="1" x14ac:dyDescent="0.25">
      <c r="A39" s="69" t="s">
        <v>61</v>
      </c>
      <c r="B39" s="70">
        <v>2024</v>
      </c>
      <c r="C39" s="105">
        <v>285716.1067</v>
      </c>
      <c r="D39" s="105">
        <v>283585.8</v>
      </c>
      <c r="E39" s="105">
        <v>271872.02380000002</v>
      </c>
      <c r="F39" s="105">
        <v>250701.30780000001</v>
      </c>
      <c r="G39" s="105">
        <v>256919</v>
      </c>
      <c r="H39" s="105">
        <v>245365</v>
      </c>
      <c r="I39" s="105">
        <v>249664</v>
      </c>
      <c r="J39" s="105">
        <v>258664</v>
      </c>
      <c r="K39" s="105">
        <v>260285</v>
      </c>
      <c r="L39" s="105">
        <v>264928.8873</v>
      </c>
      <c r="M39" s="105">
        <v>265318</v>
      </c>
      <c r="N39" s="105">
        <v>274053.82734999998</v>
      </c>
      <c r="O39" s="245">
        <f t="shared" si="0"/>
        <v>263922.74607916671</v>
      </c>
      <c r="P39" s="30"/>
    </row>
    <row r="40" spans="1:16" ht="11.1" customHeight="1" x14ac:dyDescent="0.25">
      <c r="A40" s="69"/>
      <c r="B40" s="70">
        <v>2025</v>
      </c>
      <c r="C40" s="105">
        <v>284984</v>
      </c>
      <c r="D40" s="2">
        <v>285624</v>
      </c>
      <c r="E40" s="105">
        <v>277599</v>
      </c>
      <c r="F40" s="105">
        <v>256404</v>
      </c>
      <c r="G40" s="105">
        <v>258108</v>
      </c>
      <c r="H40" s="105">
        <v>254997</v>
      </c>
      <c r="I40" s="105">
        <v>255248</v>
      </c>
      <c r="J40" s="105">
        <v>264284</v>
      </c>
      <c r="K40" s="105">
        <v>268064.71396694903</v>
      </c>
      <c r="L40" s="105">
        <v>269714</v>
      </c>
      <c r="M40" s="105">
        <v>270941</v>
      </c>
      <c r="N40" s="105">
        <v>275630</v>
      </c>
      <c r="O40" s="245">
        <f t="shared" si="0"/>
        <v>268466.47616391239</v>
      </c>
      <c r="P40" s="30"/>
    </row>
    <row r="41" spans="1:16" ht="11.1" customHeight="1" x14ac:dyDescent="0.25">
      <c r="A41" s="69" t="s">
        <v>62</v>
      </c>
      <c r="B41" s="70">
        <v>2024</v>
      </c>
      <c r="C41" s="105">
        <v>170965.11619999999</v>
      </c>
      <c r="D41" s="105">
        <v>173542.39999999999</v>
      </c>
      <c r="E41" s="105">
        <v>179812.00349999999</v>
      </c>
      <c r="F41" s="105">
        <v>189968.7409</v>
      </c>
      <c r="G41" s="105">
        <v>187051</v>
      </c>
      <c r="H41" s="105">
        <v>198964</v>
      </c>
      <c r="I41" s="105">
        <v>186575</v>
      </c>
      <c r="J41" s="105">
        <v>199575</v>
      </c>
      <c r="K41" s="105">
        <v>198955</v>
      </c>
      <c r="L41" s="105">
        <v>166333.98675000001</v>
      </c>
      <c r="M41" s="105">
        <v>168875</v>
      </c>
      <c r="N41" s="105">
        <v>160494.8285</v>
      </c>
      <c r="O41" s="245">
        <f t="shared" si="0"/>
        <v>181759.33965416663</v>
      </c>
      <c r="P41" s="30"/>
    </row>
    <row r="42" spans="1:16" ht="11.1" customHeight="1" x14ac:dyDescent="0.25">
      <c r="A42" s="69"/>
      <c r="B42" s="70">
        <v>2025</v>
      </c>
      <c r="C42" s="105">
        <v>169708</v>
      </c>
      <c r="D42" s="2">
        <v>172822</v>
      </c>
      <c r="E42" s="105">
        <v>175432</v>
      </c>
      <c r="F42" s="105">
        <v>176535</v>
      </c>
      <c r="G42" s="105">
        <v>173707</v>
      </c>
      <c r="H42" s="105">
        <v>178393</v>
      </c>
      <c r="I42" s="105">
        <v>168675</v>
      </c>
      <c r="J42" s="105">
        <v>188954</v>
      </c>
      <c r="K42" s="105">
        <v>202503.83298713845</v>
      </c>
      <c r="L42" s="105">
        <v>173785</v>
      </c>
      <c r="M42" s="105">
        <v>174091</v>
      </c>
      <c r="N42" s="105">
        <v>165924</v>
      </c>
      <c r="O42" s="245">
        <f t="shared" si="0"/>
        <v>176710.81941559489</v>
      </c>
      <c r="P42" s="30"/>
    </row>
    <row r="43" spans="1:16" ht="11.1" customHeight="1" x14ac:dyDescent="0.25">
      <c r="A43" s="69" t="s">
        <v>19</v>
      </c>
      <c r="B43" s="70">
        <v>2024</v>
      </c>
      <c r="C43" s="105">
        <v>17727.95</v>
      </c>
      <c r="D43" s="105">
        <v>18075.5</v>
      </c>
      <c r="E43" s="105">
        <v>18049.454000000002</v>
      </c>
      <c r="F43" s="105">
        <v>17080.241999999998</v>
      </c>
      <c r="G43" s="105">
        <v>18586</v>
      </c>
      <c r="H43" s="105">
        <v>18204</v>
      </c>
      <c r="I43" s="105">
        <v>18065</v>
      </c>
      <c r="J43" s="105">
        <v>18065</v>
      </c>
      <c r="K43" s="105">
        <v>19566</v>
      </c>
      <c r="L43" s="105">
        <v>20174.394499999999</v>
      </c>
      <c r="M43" s="105">
        <v>19386</v>
      </c>
      <c r="N43" s="105">
        <v>18894.11275</v>
      </c>
      <c r="O43" s="245">
        <f t="shared" si="0"/>
        <v>18489.471104166667</v>
      </c>
      <c r="P43" s="30"/>
    </row>
    <row r="44" spans="1:16" ht="11.1" customHeight="1" x14ac:dyDescent="0.25">
      <c r="A44" s="69"/>
      <c r="B44" s="70">
        <v>2025</v>
      </c>
      <c r="C44" s="105">
        <v>18262</v>
      </c>
      <c r="D44" s="2">
        <v>16912</v>
      </c>
      <c r="E44" s="105">
        <v>17678</v>
      </c>
      <c r="F44" s="105">
        <v>16698</v>
      </c>
      <c r="G44" s="105">
        <v>16522</v>
      </c>
      <c r="H44" s="105">
        <v>16144</v>
      </c>
      <c r="I44" s="105">
        <v>17404</v>
      </c>
      <c r="J44" s="105">
        <v>17666</v>
      </c>
      <c r="K44" s="105">
        <v>18327</v>
      </c>
      <c r="L44" s="105">
        <v>19275</v>
      </c>
      <c r="M44" s="105">
        <v>18471</v>
      </c>
      <c r="N44" s="105">
        <v>17918.424945631901</v>
      </c>
      <c r="O44" s="245">
        <f t="shared" si="0"/>
        <v>17606.45207880266</v>
      </c>
      <c r="P44" s="30"/>
    </row>
    <row r="45" spans="1:16" ht="11.1" customHeight="1" x14ac:dyDescent="0.25">
      <c r="A45" s="69" t="s">
        <v>40</v>
      </c>
      <c r="B45" s="70">
        <v>2024</v>
      </c>
      <c r="C45" s="105">
        <v>12953.0245</v>
      </c>
      <c r="D45" s="105">
        <v>12515.445</v>
      </c>
      <c r="E45" s="105">
        <v>12994.005999999999</v>
      </c>
      <c r="F45" s="105">
        <v>12949.118</v>
      </c>
      <c r="G45" s="105">
        <v>12902</v>
      </c>
      <c r="H45" s="105">
        <v>12190</v>
      </c>
      <c r="I45" s="105">
        <v>13160</v>
      </c>
      <c r="J45" s="105">
        <v>13708</v>
      </c>
      <c r="K45" s="105">
        <v>12089</v>
      </c>
      <c r="L45" s="105">
        <v>12140</v>
      </c>
      <c r="M45" s="105">
        <v>12859</v>
      </c>
      <c r="N45" s="105">
        <v>13014.165300000001</v>
      </c>
      <c r="O45" s="245">
        <f t="shared" si="0"/>
        <v>12789.4799</v>
      </c>
      <c r="P45" s="30"/>
    </row>
    <row r="46" spans="1:16" ht="11.1" customHeight="1" x14ac:dyDescent="0.25">
      <c r="A46" s="69"/>
      <c r="B46" s="70">
        <v>2025</v>
      </c>
      <c r="C46" s="105">
        <v>12042</v>
      </c>
      <c r="D46" s="2">
        <v>11211.44</v>
      </c>
      <c r="E46" s="105">
        <v>11321.4</v>
      </c>
      <c r="F46" s="105">
        <v>12921</v>
      </c>
      <c r="G46" s="105">
        <v>12097</v>
      </c>
      <c r="H46" s="105">
        <v>12078</v>
      </c>
      <c r="I46" s="105">
        <v>13355</v>
      </c>
      <c r="J46" s="105">
        <v>13574</v>
      </c>
      <c r="K46" s="105">
        <v>13850</v>
      </c>
      <c r="L46" s="105">
        <v>13262</v>
      </c>
      <c r="M46" s="105">
        <v>11004</v>
      </c>
      <c r="N46" s="105">
        <v>12201.956</v>
      </c>
      <c r="O46" s="245">
        <f t="shared" si="0"/>
        <v>12409.816333333334</v>
      </c>
      <c r="P46" s="30"/>
    </row>
    <row r="47" spans="1:16" ht="11.1" customHeight="1" x14ac:dyDescent="0.25">
      <c r="A47" s="69" t="s">
        <v>29</v>
      </c>
      <c r="B47" s="70">
        <v>2024</v>
      </c>
      <c r="C47" s="105">
        <v>330365.23</v>
      </c>
      <c r="D47" s="105">
        <v>341195.6</v>
      </c>
      <c r="E47" s="105">
        <v>312247</v>
      </c>
      <c r="F47" s="105">
        <v>319506</v>
      </c>
      <c r="G47" s="105">
        <v>318067</v>
      </c>
      <c r="H47" s="105">
        <v>315453</v>
      </c>
      <c r="I47" s="105">
        <v>316660</v>
      </c>
      <c r="J47" s="105">
        <v>386660</v>
      </c>
      <c r="K47" s="105">
        <v>316914</v>
      </c>
      <c r="L47" s="105">
        <v>365806</v>
      </c>
      <c r="M47" s="105">
        <v>382318</v>
      </c>
      <c r="N47" s="105">
        <v>381746</v>
      </c>
      <c r="O47" s="245">
        <f t="shared" si="0"/>
        <v>340578.15250000003</v>
      </c>
      <c r="P47" s="30"/>
    </row>
    <row r="48" spans="1:16" ht="11.1" customHeight="1" x14ac:dyDescent="0.25">
      <c r="A48" s="69"/>
      <c r="B48" s="70">
        <v>2025</v>
      </c>
      <c r="C48" s="105">
        <v>302276</v>
      </c>
      <c r="D48" s="2">
        <v>300113</v>
      </c>
      <c r="E48" s="105">
        <v>303627</v>
      </c>
      <c r="F48" s="105">
        <v>301774</v>
      </c>
      <c r="G48" s="105">
        <v>298095</v>
      </c>
      <c r="H48" s="105">
        <v>304720</v>
      </c>
      <c r="I48" s="105">
        <v>351688</v>
      </c>
      <c r="J48" s="105">
        <v>521634</v>
      </c>
      <c r="K48" s="105">
        <v>361681</v>
      </c>
      <c r="L48" s="105">
        <v>366829</v>
      </c>
      <c r="M48" s="105">
        <v>374142</v>
      </c>
      <c r="N48" s="105">
        <v>380967.51328400808</v>
      </c>
      <c r="O48" s="245">
        <f t="shared" si="0"/>
        <v>347295.54277366732</v>
      </c>
      <c r="P48" s="30"/>
    </row>
    <row r="49" spans="1:16" ht="11.1" customHeight="1" x14ac:dyDescent="0.25">
      <c r="A49" s="69" t="s">
        <v>33</v>
      </c>
      <c r="B49" s="70">
        <v>2024</v>
      </c>
      <c r="C49" s="105">
        <v>305464.4719</v>
      </c>
      <c r="D49" s="105">
        <v>312697.40000000002</v>
      </c>
      <c r="E49" s="105">
        <v>321589</v>
      </c>
      <c r="F49" s="105">
        <v>329792.05534999998</v>
      </c>
      <c r="G49" s="105">
        <v>328424</v>
      </c>
      <c r="H49" s="105">
        <v>322236</v>
      </c>
      <c r="I49" s="105">
        <v>320124</v>
      </c>
      <c r="J49" s="105">
        <v>326124</v>
      </c>
      <c r="K49" s="105">
        <v>320601</v>
      </c>
      <c r="L49" s="105">
        <v>315275</v>
      </c>
      <c r="M49" s="105">
        <v>313879</v>
      </c>
      <c r="N49" s="105">
        <v>300554.27799999999</v>
      </c>
      <c r="O49" s="245">
        <f t="shared" si="0"/>
        <v>318063.35043749999</v>
      </c>
      <c r="P49" s="30"/>
    </row>
    <row r="50" spans="1:16" ht="11.1" customHeight="1" x14ac:dyDescent="0.25">
      <c r="A50" s="69"/>
      <c r="B50" s="70">
        <v>2025</v>
      </c>
      <c r="C50" s="105">
        <v>317722</v>
      </c>
      <c r="D50" s="2">
        <v>318728</v>
      </c>
      <c r="E50" s="105">
        <v>324519</v>
      </c>
      <c r="F50" s="105">
        <v>331996</v>
      </c>
      <c r="G50" s="105">
        <v>334049</v>
      </c>
      <c r="H50" s="105">
        <v>330993</v>
      </c>
      <c r="I50" s="105">
        <v>330256</v>
      </c>
      <c r="J50" s="105">
        <v>328812</v>
      </c>
      <c r="K50" s="105">
        <v>326224.36</v>
      </c>
      <c r="L50" s="105">
        <v>323982</v>
      </c>
      <c r="M50" s="105">
        <v>324919</v>
      </c>
      <c r="N50" s="105">
        <v>299131.12975000002</v>
      </c>
      <c r="O50" s="245">
        <f t="shared" si="0"/>
        <v>324277.62414583331</v>
      </c>
      <c r="P50" s="30"/>
    </row>
    <row r="51" spans="1:16" ht="11.1" customHeight="1" x14ac:dyDescent="0.25">
      <c r="A51" s="69" t="s">
        <v>34</v>
      </c>
      <c r="B51" s="70">
        <v>2024</v>
      </c>
      <c r="C51" s="105">
        <v>812263.09554999997</v>
      </c>
      <c r="D51" s="105">
        <v>799270.5</v>
      </c>
      <c r="E51" s="105">
        <v>814009.52800000005</v>
      </c>
      <c r="F51" s="105">
        <v>820561.8456</v>
      </c>
      <c r="G51" s="105">
        <v>799020</v>
      </c>
      <c r="H51" s="105">
        <v>750294</v>
      </c>
      <c r="I51" s="105">
        <v>798766</v>
      </c>
      <c r="J51" s="105">
        <v>808766</v>
      </c>
      <c r="K51" s="105">
        <v>870752</v>
      </c>
      <c r="L51" s="105">
        <v>860412</v>
      </c>
      <c r="M51" s="105">
        <v>870689</v>
      </c>
      <c r="N51" s="105">
        <v>876351.64974999998</v>
      </c>
      <c r="O51" s="245">
        <f t="shared" si="0"/>
        <v>823429.6349083333</v>
      </c>
      <c r="P51" s="30"/>
    </row>
    <row r="52" spans="1:16" ht="11.1" customHeight="1" x14ac:dyDescent="0.25">
      <c r="A52" s="69"/>
      <c r="B52" s="70">
        <v>2025</v>
      </c>
      <c r="C52" s="105">
        <v>801645</v>
      </c>
      <c r="D52" s="2">
        <v>780342.98617481999</v>
      </c>
      <c r="E52" s="105">
        <v>858367</v>
      </c>
      <c r="F52" s="105">
        <v>859783</v>
      </c>
      <c r="G52" s="105">
        <v>803458</v>
      </c>
      <c r="H52" s="105">
        <v>802842</v>
      </c>
      <c r="I52" s="105">
        <v>804958</v>
      </c>
      <c r="J52" s="105">
        <v>836476</v>
      </c>
      <c r="K52" s="105">
        <v>841107.27464831399</v>
      </c>
      <c r="L52" s="105">
        <v>837507</v>
      </c>
      <c r="M52" s="105">
        <v>871771</v>
      </c>
      <c r="N52" s="105">
        <v>877404</v>
      </c>
      <c r="O52" s="245">
        <f t="shared" si="0"/>
        <v>831305.10506859457</v>
      </c>
      <c r="P52" s="30"/>
    </row>
    <row r="53" spans="1:16" ht="11.1" customHeight="1" x14ac:dyDescent="0.25">
      <c r="A53" s="69" t="s">
        <v>20</v>
      </c>
      <c r="B53" s="70">
        <v>2024</v>
      </c>
      <c r="C53" s="105">
        <v>285569.3847</v>
      </c>
      <c r="D53" s="105">
        <v>283642.8</v>
      </c>
      <c r="E53" s="105">
        <v>305986.76545000001</v>
      </c>
      <c r="F53" s="105">
        <v>321084.47025000001</v>
      </c>
      <c r="G53" s="105">
        <v>304034</v>
      </c>
      <c r="H53" s="105">
        <v>305376</v>
      </c>
      <c r="I53" s="105">
        <v>306678</v>
      </c>
      <c r="J53" s="105">
        <v>308678</v>
      </c>
      <c r="K53" s="105">
        <v>302465</v>
      </c>
      <c r="L53" s="105">
        <v>305133.22570000001</v>
      </c>
      <c r="M53" s="105">
        <v>295238</v>
      </c>
      <c r="N53" s="105">
        <v>272751.33635</v>
      </c>
      <c r="O53" s="245">
        <f t="shared" si="0"/>
        <v>299719.74853749998</v>
      </c>
      <c r="P53" s="30"/>
    </row>
    <row r="54" spans="1:16" ht="11.1" customHeight="1" x14ac:dyDescent="0.25">
      <c r="A54" s="69"/>
      <c r="B54" s="70">
        <v>2025</v>
      </c>
      <c r="C54" s="105">
        <v>270905</v>
      </c>
      <c r="D54" s="2">
        <v>272292</v>
      </c>
      <c r="E54" s="105">
        <v>294302</v>
      </c>
      <c r="F54" s="105">
        <v>298389</v>
      </c>
      <c r="G54" s="105">
        <v>297908</v>
      </c>
      <c r="H54" s="105">
        <v>299214</v>
      </c>
      <c r="I54" s="105">
        <v>301204</v>
      </c>
      <c r="J54" s="105">
        <v>305218</v>
      </c>
      <c r="K54" s="105">
        <v>303158</v>
      </c>
      <c r="L54" s="105">
        <v>302719</v>
      </c>
      <c r="M54" s="105">
        <v>290785</v>
      </c>
      <c r="N54" s="105">
        <v>270762.65188888001</v>
      </c>
      <c r="O54" s="245">
        <f t="shared" si="0"/>
        <v>292238.05432407331</v>
      </c>
      <c r="P54" s="30"/>
    </row>
    <row r="55" spans="1:16" ht="11.1" customHeight="1" x14ac:dyDescent="0.25">
      <c r="A55" s="76" t="s">
        <v>28</v>
      </c>
      <c r="B55" s="70">
        <v>2024</v>
      </c>
      <c r="C55" s="105">
        <v>6048.7640000000001</v>
      </c>
      <c r="D55" s="105">
        <v>6601</v>
      </c>
      <c r="E55" s="105">
        <v>6656</v>
      </c>
      <c r="F55" s="105">
        <v>6763.72</v>
      </c>
      <c r="G55" s="105">
        <v>6603</v>
      </c>
      <c r="H55" s="105">
        <v>6952</v>
      </c>
      <c r="I55" s="105">
        <v>6846</v>
      </c>
      <c r="J55" s="105">
        <v>7806</v>
      </c>
      <c r="K55" s="105">
        <v>7939</v>
      </c>
      <c r="L55" s="105">
        <v>7939</v>
      </c>
      <c r="M55" s="105">
        <v>6262</v>
      </c>
      <c r="N55" s="105">
        <v>7037.5128999999997</v>
      </c>
      <c r="O55" s="245">
        <f t="shared" si="0"/>
        <v>6954.4997416666665</v>
      </c>
      <c r="P55" s="30"/>
    </row>
    <row r="56" spans="1:16" ht="11.1" customHeight="1" x14ac:dyDescent="0.25">
      <c r="A56" s="76"/>
      <c r="B56" s="70">
        <v>2025</v>
      </c>
      <c r="C56" s="105">
        <v>6166</v>
      </c>
      <c r="D56" s="2">
        <v>5638</v>
      </c>
      <c r="E56" s="105">
        <v>5763</v>
      </c>
      <c r="F56" s="105">
        <v>5819</v>
      </c>
      <c r="G56" s="105">
        <v>5141</v>
      </c>
      <c r="H56" s="105">
        <v>6237</v>
      </c>
      <c r="I56" s="105">
        <v>6214</v>
      </c>
      <c r="J56" s="105">
        <v>6110</v>
      </c>
      <c r="K56" s="105">
        <v>6714</v>
      </c>
      <c r="L56" s="105">
        <v>6739</v>
      </c>
      <c r="M56" s="105">
        <v>6097</v>
      </c>
      <c r="N56" s="105">
        <v>7980</v>
      </c>
      <c r="O56" s="245">
        <f t="shared" si="0"/>
        <v>6218.166666666667</v>
      </c>
      <c r="P56" s="30"/>
    </row>
    <row r="57" spans="1:16" ht="11.1" customHeight="1" x14ac:dyDescent="0.25">
      <c r="A57" s="69" t="s">
        <v>135</v>
      </c>
      <c r="B57" s="70">
        <v>2024</v>
      </c>
      <c r="C57" s="105">
        <v>201875.35274999999</v>
      </c>
      <c r="D57" s="105">
        <v>205242.2</v>
      </c>
      <c r="E57" s="105">
        <v>199235.38274999999</v>
      </c>
      <c r="F57" s="105">
        <v>200370.30650000001</v>
      </c>
      <c r="G57" s="105">
        <v>195799</v>
      </c>
      <c r="H57" s="105">
        <v>196245</v>
      </c>
      <c r="I57" s="105">
        <v>205200</v>
      </c>
      <c r="J57" s="105">
        <v>200347</v>
      </c>
      <c r="K57" s="105">
        <v>223896</v>
      </c>
      <c r="L57" s="105">
        <v>205078.65025000001</v>
      </c>
      <c r="M57" s="105">
        <v>179808</v>
      </c>
      <c r="N57" s="105">
        <v>184128.93184999999</v>
      </c>
      <c r="O57" s="245">
        <f t="shared" si="0"/>
        <v>199768.81867499999</v>
      </c>
      <c r="P57" s="30"/>
    </row>
    <row r="58" spans="1:16" ht="11.1" customHeight="1" x14ac:dyDescent="0.25">
      <c r="A58" s="77"/>
      <c r="B58" s="78">
        <v>2025</v>
      </c>
      <c r="C58" s="105">
        <v>204519</v>
      </c>
      <c r="D58" s="106">
        <v>201720</v>
      </c>
      <c r="E58" s="106">
        <v>196592</v>
      </c>
      <c r="F58" s="105">
        <v>198005</v>
      </c>
      <c r="G58" s="105">
        <v>189674</v>
      </c>
      <c r="H58" s="105">
        <v>189788</v>
      </c>
      <c r="I58" s="105">
        <v>192183</v>
      </c>
      <c r="J58" s="105">
        <v>194239</v>
      </c>
      <c r="K58" s="105">
        <v>207120.95495697</v>
      </c>
      <c r="L58" s="105">
        <v>197949</v>
      </c>
      <c r="M58" s="105">
        <v>180327</v>
      </c>
      <c r="N58" s="105">
        <v>185778</v>
      </c>
      <c r="O58" s="245">
        <f t="shared" si="0"/>
        <v>194824.57957974751</v>
      </c>
      <c r="P58" s="30"/>
    </row>
    <row r="59" spans="1:16" ht="9" customHeight="1" x14ac:dyDescent="0.3">
      <c r="A59" s="4" t="s">
        <v>141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5" t="s">
        <v>159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173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1" t="s">
        <v>174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rintOptions horizontalCentered="1" verticalCentered="1"/>
  <pageMargins left="0" right="0" top="0" bottom="0" header="0" footer="0"/>
  <pageSetup paperSize="9" scale="98" orientation="portrait" r:id="rId1"/>
  <headerFooter scaleWithDoc="0" alignWithMargins="0"/>
  <ignoredErrors>
    <ignoredError sqref="O59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87E3C-9854-42C5-833E-4BC0E7FF55BC}">
  <sheetPr published="0">
    <tabColor rgb="FFFFF0C7"/>
  </sheetPr>
  <dimension ref="A1:P65"/>
  <sheetViews>
    <sheetView showGridLines="0" zoomScaleNormal="100" workbookViewId="0">
      <selection activeCell="B15" sqref="B15"/>
    </sheetView>
  </sheetViews>
  <sheetFormatPr baseColWidth="10" defaultColWidth="5.109375" defaultRowHeight="12" customHeight="1" x14ac:dyDescent="0.25"/>
  <cols>
    <col min="1" max="1" width="9.21875" style="31" customWidth="1"/>
    <col min="2" max="2" width="3.44140625" style="31" customWidth="1"/>
    <col min="3" max="14" width="4.33203125" style="31" customWidth="1"/>
    <col min="15" max="15" width="5.44140625" style="31" customWidth="1"/>
    <col min="16" max="16384" width="5.109375" style="31"/>
  </cols>
  <sheetData>
    <row r="1" spans="1:16" ht="20.25" customHeight="1" x14ac:dyDescent="0.25">
      <c r="A1" s="29" t="s">
        <v>202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5.75" customHeight="1" x14ac:dyDescent="0.25">
      <c r="A2" s="32" t="s">
        <v>167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0" t="s">
        <v>181</v>
      </c>
      <c r="P4" s="68"/>
    </row>
    <row r="5" spans="1:16" ht="12.95" customHeight="1" x14ac:dyDescent="0.25">
      <c r="A5" s="366" t="s">
        <v>24</v>
      </c>
      <c r="B5" s="243">
        <v>2024</v>
      </c>
      <c r="C5" s="257">
        <f>'C 31'!C5/'C 32'!C5*1000</f>
        <v>1.5149597132293402</v>
      </c>
      <c r="D5" s="257">
        <f>'C 31'!D5/'C 32'!D5*1000</f>
        <v>1.4902376440044747</v>
      </c>
      <c r="E5" s="257">
        <f>'C 31'!E5/'C 32'!E5*1000</f>
        <v>1.4965545729950558</v>
      </c>
      <c r="F5" s="257">
        <f>'C 31'!F5/'C 32'!F5*1000</f>
        <v>1.4796429788360448</v>
      </c>
      <c r="G5" s="257">
        <f>'C 31'!G5/'C 32'!G5*1000</f>
        <v>1.538768244787226</v>
      </c>
      <c r="H5" s="257">
        <f>'C 31'!H5/'C 32'!H5*1000</f>
        <v>1.5227839599816761</v>
      </c>
      <c r="I5" s="257">
        <f>'C 31'!I5/'C 32'!I5*1000</f>
        <v>1.5347704986684416</v>
      </c>
      <c r="J5" s="257">
        <f>'C 31'!J5/'C 32'!J5*1000</f>
        <v>1.5550423664825745</v>
      </c>
      <c r="K5" s="257">
        <f>'C 31'!K5/'C 32'!K5*1000</f>
        <v>1.5298836417627402</v>
      </c>
      <c r="L5" s="257">
        <f>'C 31'!L5/'C 32'!L5*1000</f>
        <v>1.5403623951108951</v>
      </c>
      <c r="M5" s="257">
        <f>'C 31'!M5/'C 32'!M5*1000</f>
        <v>1.5492570599881501</v>
      </c>
      <c r="N5" s="257">
        <f>'C 31'!N5/'C 32'!N5*1000</f>
        <v>1.5605428383823137</v>
      </c>
      <c r="O5" s="306">
        <f>SUM(C5:N5)</f>
        <v>18.312805914228935</v>
      </c>
      <c r="P5" s="30"/>
    </row>
    <row r="6" spans="1:16" ht="12.95" customHeight="1" x14ac:dyDescent="0.25">
      <c r="A6" s="367"/>
      <c r="B6" s="246" t="s">
        <v>177</v>
      </c>
      <c r="C6" s="258">
        <f>'C 31'!C6/'C 32'!C6*1000</f>
        <v>1.5075646989920044</v>
      </c>
      <c r="D6" s="258">
        <f>'C 31'!D6/'C 32'!D6*1000</f>
        <v>1.4869750309860876</v>
      </c>
      <c r="E6" s="258">
        <f>'C 31'!E6/'C 32'!E6*1000</f>
        <v>1.4859675669598071</v>
      </c>
      <c r="F6" s="258">
        <f>'C 31'!F6/'C 32'!F6*1000</f>
        <v>1.4753559853857594</v>
      </c>
      <c r="G6" s="258">
        <f>'C 31'!G6/'C 32'!G6*1000</f>
        <v>1.5125259643379259</v>
      </c>
      <c r="H6" s="258">
        <f>'C 31'!H6/'C 32'!H6*1000</f>
        <v>1.4983983099096432</v>
      </c>
      <c r="I6" s="258">
        <f>'C 31'!I6/'C 32'!I6*1000</f>
        <v>1.5000934648097284</v>
      </c>
      <c r="J6" s="258">
        <f>'C 31'!J6/'C 32'!J6*1000</f>
        <v>1.5235503638341936</v>
      </c>
      <c r="K6" s="258">
        <f>'C 31'!K6/'C 32'!K6*1000</f>
        <v>1.5065403333109457</v>
      </c>
      <c r="L6" s="258">
        <f>'C 31'!L6/'C 32'!L6*1000</f>
        <v>1.5166877942068604</v>
      </c>
      <c r="M6" s="258">
        <f>'C 31'!M6/'C 32'!M6*1000</f>
        <v>1.5108830169104617</v>
      </c>
      <c r="N6" s="258">
        <f>'C 31'!N6/'C 32'!N6*1000</f>
        <v>1.5226986668937688</v>
      </c>
      <c r="O6" s="307">
        <f>SUM(C6:N6)</f>
        <v>18.047241196537186</v>
      </c>
      <c r="P6" s="30"/>
    </row>
    <row r="7" spans="1:16" ht="11.1" customHeight="1" x14ac:dyDescent="0.25">
      <c r="A7" s="69" t="s">
        <v>3</v>
      </c>
      <c r="B7" s="70">
        <v>2024</v>
      </c>
      <c r="C7" s="151">
        <f>'C 31'!C7/'C 32'!C7*1000</f>
        <v>1.2090947073412432</v>
      </c>
      <c r="D7" s="151">
        <f>'C 31'!D7/'C 32'!D7*1000</f>
        <v>1.154265869972416</v>
      </c>
      <c r="E7" s="151">
        <f>'C 31'!E7/'C 32'!E7*1000</f>
        <v>1.1567168060806505</v>
      </c>
      <c r="F7" s="151">
        <f>'C 31'!F7/'C 32'!F7*1000</f>
        <v>1.0671752166339072</v>
      </c>
      <c r="G7" s="151">
        <f>'C 31'!G7/'C 32'!G7*1000</f>
        <v>1.1443964377039062</v>
      </c>
      <c r="H7" s="151">
        <f>'C 31'!H7/'C 32'!H7*1000</f>
        <v>1.1106832319782536</v>
      </c>
      <c r="I7" s="151">
        <f>'C 31'!I7/'C 32'!I7*1000</f>
        <v>1.115535368238296</v>
      </c>
      <c r="J7" s="151">
        <f>'C 31'!J7/'C 32'!J7*1000</f>
        <v>0.82463310421697933</v>
      </c>
      <c r="K7" s="151">
        <f>'C 31'!K7/'C 32'!K7*1000</f>
        <v>0.62205377574370713</v>
      </c>
      <c r="L7" s="151">
        <f>'C 31'!L7/'C 32'!L7*1000</f>
        <v>0.63404935813529162</v>
      </c>
      <c r="M7" s="151">
        <f>'C 31'!M7/'C 32'!M7*1000</f>
        <v>0.63086933124602518</v>
      </c>
      <c r="N7" s="151">
        <f>'C 31'!N7/'C 32'!N7*1000</f>
        <v>0.55632642092133422</v>
      </c>
      <c r="O7" s="308">
        <f>SUM(C7:N7)</f>
        <v>11.225799628212009</v>
      </c>
      <c r="P7" s="30"/>
    </row>
    <row r="8" spans="1:16" ht="11.1" customHeight="1" x14ac:dyDescent="0.25">
      <c r="A8" s="69"/>
      <c r="B8" s="70">
        <v>2025</v>
      </c>
      <c r="C8" s="151">
        <f>'C 31'!C8/'C 32'!C8*1000</f>
        <v>1.2886946021425383</v>
      </c>
      <c r="D8" s="151">
        <f>'C 31'!D8/'C 32'!D8*1000</f>
        <v>1.2943848048430702</v>
      </c>
      <c r="E8" s="151">
        <f>'C 31'!E8/'C 32'!E8*1000</f>
        <v>1.2790356657051623</v>
      </c>
      <c r="F8" s="151">
        <f>'C 31'!F8/'C 32'!F8*1000</f>
        <v>1.2438268743280434</v>
      </c>
      <c r="G8" s="151">
        <f>'C 31'!G8/'C 32'!G8*1000</f>
        <v>1.2283882921690714</v>
      </c>
      <c r="H8" s="151">
        <f>'C 31'!H8/'C 32'!H8*1000</f>
        <v>1.2175939062128065</v>
      </c>
      <c r="I8" s="151">
        <f>'C 31'!I8/'C 32'!I8*1000</f>
        <v>1.2249680561826899</v>
      </c>
      <c r="J8" s="151">
        <f>'C 31'!J8/'C 32'!J8*1000</f>
        <v>0.93018369008958279</v>
      </c>
      <c r="K8" s="151">
        <f>'C 31'!K8/'C 32'!K8*1000</f>
        <v>0.6538456481046736</v>
      </c>
      <c r="L8" s="151">
        <f>'C 31'!L8/'C 32'!L8*1000</f>
        <v>0.66072977293863178</v>
      </c>
      <c r="M8" s="151">
        <f>'C 31'!M8/'C 32'!M8*1000</f>
        <v>0.62426802636389678</v>
      </c>
      <c r="N8" s="151">
        <f>'C 31'!N8/'C 32'!N8*1000</f>
        <v>0.56127969176307224</v>
      </c>
      <c r="O8" s="308">
        <f t="shared" ref="O8:O58" si="0">SUM(C8:N8)</f>
        <v>12.20719903084324</v>
      </c>
      <c r="P8" s="30"/>
    </row>
    <row r="9" spans="1:16" ht="11.1" customHeight="1" x14ac:dyDescent="0.25">
      <c r="A9" s="69" t="s">
        <v>4</v>
      </c>
      <c r="B9" s="70">
        <v>2024</v>
      </c>
      <c r="C9" s="151">
        <f>'C 31'!C9/'C 32'!C9*1000</f>
        <v>0.98622289923084705</v>
      </c>
      <c r="D9" s="151">
        <f>'C 31'!D9/'C 32'!D9*1000</f>
        <v>0.96506242828673228</v>
      </c>
      <c r="E9" s="151">
        <f>'C 31'!E9/'C 32'!E9*1000</f>
        <v>0.92420988879858823</v>
      </c>
      <c r="F9" s="151">
        <f>'C 31'!F9/'C 32'!F9*1000</f>
        <v>0.87502926292197536</v>
      </c>
      <c r="G9" s="151">
        <f>'C 31'!G9/'C 32'!G9*1000</f>
        <v>0.91811055350012827</v>
      </c>
      <c r="H9" s="151">
        <f>'C 31'!H9/'C 32'!H9*1000</f>
        <v>0.91094387241902741</v>
      </c>
      <c r="I9" s="151">
        <f>'C 31'!I9/'C 32'!I9*1000</f>
        <v>0.84425539784548531</v>
      </c>
      <c r="J9" s="151">
        <f>'C 31'!J9/'C 32'!J9*1000</f>
        <v>0.86548533946840278</v>
      </c>
      <c r="K9" s="151">
        <f>'C 31'!K9/'C 32'!K9*1000</f>
        <v>0.90821544308678137</v>
      </c>
      <c r="L9" s="151">
        <f>'C 31'!L9/'C 32'!L9*1000</f>
        <v>0.90958943516241519</v>
      </c>
      <c r="M9" s="151">
        <f>'C 31'!M9/'C 32'!M9*1000</f>
        <v>0.9248003347463023</v>
      </c>
      <c r="N9" s="151">
        <f>'C 31'!N9/'C 32'!N9*1000</f>
        <v>0.9552997378770901</v>
      </c>
      <c r="O9" s="308">
        <f t="shared" si="0"/>
        <v>10.987224593343775</v>
      </c>
      <c r="P9" s="30"/>
    </row>
    <row r="10" spans="1:16" ht="11.1" customHeight="1" x14ac:dyDescent="0.25">
      <c r="A10" s="69"/>
      <c r="B10" s="70">
        <v>2025</v>
      </c>
      <c r="C10" s="151">
        <f>'C 31'!C10/'C 32'!C10*1000</f>
        <v>0.74633194937388836</v>
      </c>
      <c r="D10" s="151">
        <f>'C 31'!D10/'C 32'!D10*1000</f>
        <v>0.71620065285094148</v>
      </c>
      <c r="E10" s="151">
        <f>'C 31'!E10/'C 32'!E10*1000</f>
        <v>0.7157024793388429</v>
      </c>
      <c r="F10" s="151">
        <f>'C 31'!F10/'C 32'!F10*1000</f>
        <v>0.75740394059347016</v>
      </c>
      <c r="G10" s="151">
        <f>'C 31'!G10/'C 32'!G10*1000</f>
        <v>0.75442241200981119</v>
      </c>
      <c r="H10" s="151">
        <f>'C 31'!H10/'C 32'!H10*1000</f>
        <v>0.75473121590709136</v>
      </c>
      <c r="I10" s="151">
        <f>'C 31'!I10/'C 32'!I10*1000</f>
        <v>0.7371766095688127</v>
      </c>
      <c r="J10" s="151">
        <f>'C 31'!J10/'C 32'!J10*1000</f>
        <v>0.72267055970387384</v>
      </c>
      <c r="K10" s="151">
        <f>'C 31'!K10/'C 32'!K10*1000</f>
        <v>0.83265575418166449</v>
      </c>
      <c r="L10" s="151">
        <f>'C 31'!L10/'C 32'!L10*1000</f>
        <v>0.81101341305494723</v>
      </c>
      <c r="M10" s="151">
        <f>'C 31'!M10/'C 32'!M10*1000</f>
        <v>0.80400158414561207</v>
      </c>
      <c r="N10" s="151">
        <f>'C 31'!N10/'C 32'!N10*1000</f>
        <v>0.59114535738296847</v>
      </c>
      <c r="O10" s="308">
        <f t="shared" si="0"/>
        <v>8.9434559281119252</v>
      </c>
      <c r="P10" s="30"/>
    </row>
    <row r="11" spans="1:16" ht="11.1" customHeight="1" x14ac:dyDescent="0.25">
      <c r="A11" s="73" t="s">
        <v>31</v>
      </c>
      <c r="B11" s="70">
        <v>2024</v>
      </c>
      <c r="C11" s="151">
        <f>'C 31'!C11/'C 32'!C11*1000</f>
        <v>0.89746585019719516</v>
      </c>
      <c r="D11" s="151">
        <f>'C 31'!D11/'C 32'!D11*1000</f>
        <v>0.81085764188911325</v>
      </c>
      <c r="E11" s="151">
        <f>'C 31'!E11/'C 32'!E11*1000</f>
        <v>0.84309991074272317</v>
      </c>
      <c r="F11" s="151">
        <f>'C 31'!F11/'C 32'!F11*1000</f>
        <v>0.87772781657956067</v>
      </c>
      <c r="G11" s="151">
        <f>'C 31'!G11/'C 32'!G11*1000</f>
        <v>0.90395187454938719</v>
      </c>
      <c r="H11" s="151">
        <f>'C 31'!H11/'C 32'!H11*1000</f>
        <v>0.90935686092407697</v>
      </c>
      <c r="I11" s="151">
        <f>'C 31'!I11/'C 32'!I11*1000</f>
        <v>0.86456004372236295</v>
      </c>
      <c r="J11" s="151">
        <f>'C 31'!J11/'C 32'!J11*1000</f>
        <v>0.82728298210531714</v>
      </c>
      <c r="K11" s="151">
        <f>'C 31'!K11/'C 32'!K11*1000</f>
        <v>0.7101217946493632</v>
      </c>
      <c r="L11" s="151">
        <f>'C 31'!L11/'C 32'!L11*1000</f>
        <v>0.79508274088179109</v>
      </c>
      <c r="M11" s="151">
        <f>'C 31'!M11/'C 32'!M11*1000</f>
        <v>0.86737493141802591</v>
      </c>
      <c r="N11" s="151">
        <f>'C 31'!N11/'C 32'!N11*1000</f>
        <v>0.83605550531674455</v>
      </c>
      <c r="O11" s="308">
        <f t="shared" si="0"/>
        <v>10.142937952975661</v>
      </c>
      <c r="P11" s="30"/>
    </row>
    <row r="12" spans="1:16" ht="11.1" customHeight="1" x14ac:dyDescent="0.25">
      <c r="A12" s="73"/>
      <c r="B12" s="70">
        <v>2025</v>
      </c>
      <c r="C12" s="151">
        <f>'C 31'!C12/'C 32'!C12*1000</f>
        <v>0.85912494870742706</v>
      </c>
      <c r="D12" s="151">
        <f>'C 31'!D12/'C 32'!D12*1000</f>
        <v>0.85309229363515693</v>
      </c>
      <c r="E12" s="151">
        <f>'C 31'!E12/'C 32'!E12*1000</f>
        <v>0.91197796200524961</v>
      </c>
      <c r="F12" s="151">
        <f>'C 31'!F12/'C 32'!F12*1000</f>
        <v>0.95672547778762185</v>
      </c>
      <c r="G12" s="151">
        <f>'C 31'!G12/'C 32'!G12*1000</f>
        <v>0.94346034751900076</v>
      </c>
      <c r="H12" s="151">
        <f>'C 31'!H12/'C 32'!H12*1000</f>
        <v>0.96995545373552239</v>
      </c>
      <c r="I12" s="151">
        <f>'C 31'!I12/'C 32'!I12*1000</f>
        <v>0.93551897321428557</v>
      </c>
      <c r="J12" s="151">
        <f>'C 31'!J12/'C 32'!J12*1000</f>
        <v>0.91361394857344136</v>
      </c>
      <c r="K12" s="151">
        <f>'C 31'!K12/'C 32'!K12*1000</f>
        <v>0.7572713785660844</v>
      </c>
      <c r="L12" s="151">
        <f>'C 31'!L12/'C 32'!L12*1000</f>
        <v>0.67357480617363963</v>
      </c>
      <c r="M12" s="151">
        <f>'C 31'!M12/'C 32'!M12*1000</f>
        <v>0.74221523253201527</v>
      </c>
      <c r="N12" s="151">
        <f>'C 31'!N12/'C 32'!N12*1000</f>
        <v>0.72401598670768119</v>
      </c>
      <c r="O12" s="308">
        <f t="shared" si="0"/>
        <v>10.240546809157125</v>
      </c>
      <c r="P12" s="30"/>
    </row>
    <row r="13" spans="1:16" ht="11.1" customHeight="1" x14ac:dyDescent="0.25">
      <c r="A13" s="69" t="s">
        <v>18</v>
      </c>
      <c r="B13" s="70">
        <v>2024</v>
      </c>
      <c r="C13" s="151">
        <f>'C 31'!C13/'C 32'!C13*1000</f>
        <v>1.3205356585693317</v>
      </c>
      <c r="D13" s="151">
        <f>'C 31'!D13/'C 32'!D13*1000</f>
        <v>1.3047075901375647</v>
      </c>
      <c r="E13" s="151">
        <f>'C 31'!E13/'C 32'!E13*1000</f>
        <v>1.3036633527759744</v>
      </c>
      <c r="F13" s="151">
        <f>'C 31'!F13/'C 32'!F13*1000</f>
        <v>1.3010199661871429</v>
      </c>
      <c r="G13" s="151">
        <f>'C 31'!G13/'C 32'!G13*1000</f>
        <v>1.3247394515464219</v>
      </c>
      <c r="H13" s="151">
        <f>'C 31'!H13/'C 32'!H13*1000</f>
        <v>1.3461013132935278</v>
      </c>
      <c r="I13" s="151">
        <f>'C 31'!I13/'C 32'!I13*1000</f>
        <v>1.3274235077068255</v>
      </c>
      <c r="J13" s="151">
        <f>'C 31'!J13/'C 32'!J13*1000</f>
        <v>1.3204393009885558</v>
      </c>
      <c r="K13" s="151">
        <f>'C 31'!K13/'C 32'!K13*1000</f>
        <v>1.34567113061994</v>
      </c>
      <c r="L13" s="151">
        <f>'C 31'!L13/'C 32'!L13*1000</f>
        <v>1.3783946559440652</v>
      </c>
      <c r="M13" s="151">
        <f>'C 31'!M13/'C 32'!M13*1000</f>
        <v>1.4907859509779666</v>
      </c>
      <c r="N13" s="151">
        <f>'C 31'!N13/'C 32'!N13*1000</f>
        <v>1.395153202484819</v>
      </c>
      <c r="O13" s="308">
        <f t="shared" si="0"/>
        <v>16.158635081232138</v>
      </c>
      <c r="P13" s="30"/>
    </row>
    <row r="14" spans="1:16" ht="11.1" customHeight="1" x14ac:dyDescent="0.25">
      <c r="A14" s="69"/>
      <c r="B14" s="70">
        <v>2025</v>
      </c>
      <c r="C14" s="151">
        <f>'C 31'!C14/'C 32'!C14*1000</f>
        <v>1.4283933451598985</v>
      </c>
      <c r="D14" s="151">
        <f>'C 31'!D14/'C 32'!D14*1000</f>
        <v>1.3859208788152679</v>
      </c>
      <c r="E14" s="151">
        <f>'C 31'!E14/'C 32'!E14*1000</f>
        <v>1.3828291665964807</v>
      </c>
      <c r="F14" s="151">
        <f>'C 31'!F14/'C 32'!F14*1000</f>
        <v>1.4537610712211131</v>
      </c>
      <c r="G14" s="151">
        <f>'C 31'!G14/'C 32'!G14*1000</f>
        <v>1.4804631755966191</v>
      </c>
      <c r="H14" s="151">
        <f>'C 31'!H14/'C 32'!H14*1000</f>
        <v>1.488569964628941</v>
      </c>
      <c r="I14" s="151">
        <f>'C 31'!I14/'C 32'!I14*1000</f>
        <v>1.449936515227894</v>
      </c>
      <c r="J14" s="151">
        <f>'C 31'!J14/'C 32'!J14*1000</f>
        <v>1.408760283512094</v>
      </c>
      <c r="K14" s="151">
        <f>'C 31'!K14/'C 32'!K14*1000</f>
        <v>1.4057660877113056</v>
      </c>
      <c r="L14" s="151">
        <f>'C 31'!L14/'C 32'!L14*1000</f>
        <v>1.3992627844268888</v>
      </c>
      <c r="M14" s="151">
        <f>'C 31'!M14/'C 32'!M14*1000</f>
        <v>1.4867211117505226</v>
      </c>
      <c r="N14" s="151">
        <f>'C 31'!N14/'C 32'!N14*1000</f>
        <v>1.5161361517793497</v>
      </c>
      <c r="O14" s="308">
        <f t="shared" si="0"/>
        <v>17.286520536426373</v>
      </c>
      <c r="P14" s="30"/>
    </row>
    <row r="15" spans="1:16" ht="11.1" customHeight="1" x14ac:dyDescent="0.25">
      <c r="A15" s="69" t="s">
        <v>132</v>
      </c>
      <c r="B15" s="70">
        <v>2024</v>
      </c>
      <c r="C15" s="151">
        <f>'C 31'!C15/'C 32'!C15*1000</f>
        <v>0.86487247840099135</v>
      </c>
      <c r="D15" s="151">
        <f>'C 31'!D15/'C 32'!D15*1000</f>
        <v>0.85314927119906381</v>
      </c>
      <c r="E15" s="151">
        <f>'C 31'!E15/'C 32'!E15*1000</f>
        <v>0.88426279066541302</v>
      </c>
      <c r="F15" s="151">
        <f>'C 31'!F15/'C 32'!F15*1000</f>
        <v>0.81804229461094957</v>
      </c>
      <c r="G15" s="151">
        <f>'C 31'!G15/'C 32'!G15*1000</f>
        <v>0.85182858424949526</v>
      </c>
      <c r="H15" s="151">
        <f>'C 31'!H15/'C 32'!H15*1000</f>
        <v>0.82055190479416484</v>
      </c>
      <c r="I15" s="151">
        <f>'C 31'!I15/'C 32'!I15*1000</f>
        <v>0.8188155707160466</v>
      </c>
      <c r="J15" s="151">
        <f>'C 31'!J15/'C 32'!J15*1000</f>
        <v>0.82086946664399474</v>
      </c>
      <c r="K15" s="151">
        <f>'C 31'!K15/'C 32'!K15*1000</f>
        <v>0.89211918735891649</v>
      </c>
      <c r="L15" s="151">
        <f>'C 31'!L15/'C 32'!L15*1000</f>
        <v>0.83213020834384044</v>
      </c>
      <c r="M15" s="151">
        <f>'C 31'!M15/'C 32'!M15*1000</f>
        <v>0.88203698318479629</v>
      </c>
      <c r="N15" s="151">
        <f>'C 31'!N15/'C 32'!N15*1000</f>
        <v>0.86451500497941114</v>
      </c>
      <c r="O15" s="308">
        <f t="shared" si="0"/>
        <v>10.203193745147084</v>
      </c>
      <c r="P15" s="30"/>
    </row>
    <row r="16" spans="1:16" ht="11.1" customHeight="1" x14ac:dyDescent="0.25">
      <c r="A16" s="69"/>
      <c r="B16" s="70">
        <v>2025</v>
      </c>
      <c r="C16" s="151">
        <f>'C 31'!C16/'C 32'!C16*1000</f>
        <v>0.85185189236838044</v>
      </c>
      <c r="D16" s="151">
        <f>'C 31'!D16/'C 32'!D16*1000</f>
        <v>0.84628649147878821</v>
      </c>
      <c r="E16" s="151">
        <f>'C 31'!E16/'C 32'!E16*1000</f>
        <v>0.92803205728268545</v>
      </c>
      <c r="F16" s="151">
        <f>'C 31'!F16/'C 32'!F16*1000</f>
        <v>0.93682714785558219</v>
      </c>
      <c r="G16" s="151">
        <f>'C 31'!G16/'C 32'!G16*1000</f>
        <v>0.98634607695807441</v>
      </c>
      <c r="H16" s="151">
        <f>'C 31'!H16/'C 32'!H16*1000</f>
        <v>0.986978062850005</v>
      </c>
      <c r="I16" s="151">
        <f>'C 31'!I16/'C 32'!I16*1000</f>
        <v>0.99255997268148322</v>
      </c>
      <c r="J16" s="151">
        <f>'C 31'!J16/'C 32'!J16*1000</f>
        <v>0.9939390538189572</v>
      </c>
      <c r="K16" s="151">
        <f>'C 31'!K16/'C 32'!K16*1000</f>
        <v>0.89339345325314046</v>
      </c>
      <c r="L16" s="151">
        <f>'C 31'!L16/'C 32'!L16*1000</f>
        <v>0.88715815625529337</v>
      </c>
      <c r="M16" s="151">
        <f>'C 31'!M16/'C 32'!M16*1000</f>
        <v>0.87618485259505952</v>
      </c>
      <c r="N16" s="151">
        <f>'C 31'!N16/'C 32'!N16*1000</f>
        <v>0.8870050017072425</v>
      </c>
      <c r="O16" s="308">
        <f t="shared" si="0"/>
        <v>11.066562219104691</v>
      </c>
      <c r="P16" s="30"/>
    </row>
    <row r="17" spans="1:16" ht="11.1" customHeight="1" x14ac:dyDescent="0.25">
      <c r="A17" s="73" t="s">
        <v>0</v>
      </c>
      <c r="B17" s="70">
        <v>2024</v>
      </c>
      <c r="C17" s="151">
        <f>'C 31'!C17/'C 32'!C17*1000</f>
        <v>0.741727035268966</v>
      </c>
      <c r="D17" s="151">
        <f>'C 31'!D17/'C 32'!D17*1000</f>
        <v>0.69451348222912235</v>
      </c>
      <c r="E17" s="151">
        <f>'C 31'!E17/'C 32'!E17*1000</f>
        <v>0.73622580035091356</v>
      </c>
      <c r="F17" s="151">
        <f>'C 31'!F17/'C 32'!F17*1000</f>
        <v>0.77243546331718882</v>
      </c>
      <c r="G17" s="151">
        <f>'C 31'!G17/'C 32'!G17*1000</f>
        <v>0.82524276254235285</v>
      </c>
      <c r="H17" s="151">
        <f>'C 31'!H17/'C 32'!H17*1000</f>
        <v>0.82584863053613045</v>
      </c>
      <c r="I17" s="151">
        <f>'C 31'!I17/'C 32'!I17*1000</f>
        <v>0.76767467051814409</v>
      </c>
      <c r="J17" s="151">
        <f>'C 31'!J17/'C 32'!J17*1000</f>
        <v>0.73669070287800409</v>
      </c>
      <c r="K17" s="151">
        <f>'C 31'!K17/'C 32'!K17*1000</f>
        <v>0.76906897562105758</v>
      </c>
      <c r="L17" s="151">
        <f>'C 31'!L17/'C 32'!L17*1000</f>
        <v>0.75628838345578586</v>
      </c>
      <c r="M17" s="151">
        <f>'C 31'!M17/'C 32'!M17*1000</f>
        <v>0.7401211953641621</v>
      </c>
      <c r="N17" s="151">
        <f>'C 31'!N17/'C 32'!N17*1000</f>
        <v>0.75893392976955554</v>
      </c>
      <c r="O17" s="308">
        <f t="shared" si="0"/>
        <v>9.1247710318513828</v>
      </c>
      <c r="P17" s="30"/>
    </row>
    <row r="18" spans="1:16" ht="11.1" customHeight="1" x14ac:dyDescent="0.25">
      <c r="A18" s="73"/>
      <c r="B18" s="70">
        <v>2025</v>
      </c>
      <c r="C18" s="151">
        <f>'C 31'!C18/'C 32'!C18*1000</f>
        <v>0.87278426986454294</v>
      </c>
      <c r="D18" s="151">
        <f>'C 31'!D18/'C 32'!D18*1000</f>
        <v>0.84637657504490582</v>
      </c>
      <c r="E18" s="151">
        <f>'C 31'!E18/'C 32'!E18*1000</f>
        <v>0.88989538314240213</v>
      </c>
      <c r="F18" s="151">
        <f>'C 31'!F18/'C 32'!F18*1000</f>
        <v>0.88426920101668693</v>
      </c>
      <c r="G18" s="151">
        <f>'C 31'!G18/'C 32'!G18*1000</f>
        <v>0.97854850048775699</v>
      </c>
      <c r="H18" s="151">
        <f>'C 31'!H18/'C 32'!H18*1000</f>
        <v>0.98525698141910256</v>
      </c>
      <c r="I18" s="151">
        <f>'C 31'!I18/'C 32'!I18*1000</f>
        <v>0.95429261373231111</v>
      </c>
      <c r="J18" s="151">
        <f>'C 31'!J18/'C 32'!J18*1000</f>
        <v>0.93482252941744648</v>
      </c>
      <c r="K18" s="151">
        <f>'C 31'!K18/'C 32'!K18*1000</f>
        <v>0.96798443627898412</v>
      </c>
      <c r="L18" s="151">
        <f>'C 31'!L18/'C 32'!L18*1000</f>
        <v>0.93186770428015575</v>
      </c>
      <c r="M18" s="151">
        <f>'C 31'!M18/'C 32'!M18*1000</f>
        <v>0.75708230660184395</v>
      </c>
      <c r="N18" s="151">
        <f>'C 31'!N18/'C 32'!N18*1000</f>
        <v>0.73885530792130594</v>
      </c>
      <c r="O18" s="308">
        <f t="shared" si="0"/>
        <v>10.742035809207444</v>
      </c>
      <c r="P18" s="30"/>
    </row>
    <row r="19" spans="1:16" ht="11.1" customHeight="1" x14ac:dyDescent="0.25">
      <c r="A19" s="74" t="s">
        <v>15</v>
      </c>
      <c r="B19" s="70">
        <v>2024</v>
      </c>
      <c r="C19" s="151">
        <f>'C 31'!C19/'C 32'!C19*1000</f>
        <v>1.3832116788321169</v>
      </c>
      <c r="D19" s="151">
        <f>'C 31'!D19/'C 32'!D19*1000</f>
        <v>1.3164907651715039</v>
      </c>
      <c r="E19" s="151">
        <f>'C 31'!E19/'C 32'!E19*1000</f>
        <v>1.287843304236747</v>
      </c>
      <c r="F19" s="151">
        <f>'C 31'!F19/'C 32'!F19*1000</f>
        <v>1.2823416506717851</v>
      </c>
      <c r="G19" s="151">
        <f>'C 31'!G19/'C 32'!G19*1000</f>
        <v>1.2729040622299048</v>
      </c>
      <c r="H19" s="151">
        <f>'C 31'!H19/'C 32'!H19*1000</f>
        <v>1.2353199912029909</v>
      </c>
      <c r="I19" s="151">
        <f>'C 31'!I19/'C 32'!I19*1000</f>
        <v>1.2440411108681391</v>
      </c>
      <c r="J19" s="151">
        <f>'C 31'!J19/'C 32'!J19*1000</f>
        <v>1.2070879964889183</v>
      </c>
      <c r="K19" s="151">
        <f>'C 31'!K19/'C 32'!K19*1000</f>
        <v>1.2253267237494365</v>
      </c>
      <c r="L19" s="151">
        <f>'C 31'!L19/'C 32'!L19*1000</f>
        <v>1.2016543706684553</v>
      </c>
      <c r="M19" s="151">
        <f>'C 31'!M19/'C 32'!M19*1000</f>
        <v>1.1201397990388815</v>
      </c>
      <c r="N19" s="151">
        <f>'C 31'!N19/'C 32'!N19*1000</f>
        <v>1.1692625625407875</v>
      </c>
      <c r="O19" s="308">
        <f t="shared" si="0"/>
        <v>14.945624015699664</v>
      </c>
      <c r="P19" s="30"/>
    </row>
    <row r="20" spans="1:16" ht="11.1" customHeight="1" x14ac:dyDescent="0.25">
      <c r="A20" s="73"/>
      <c r="B20" s="70">
        <v>2025</v>
      </c>
      <c r="C20" s="151">
        <f>'C 31'!C20/'C 32'!C20*1000</f>
        <v>1.3286590709903592</v>
      </c>
      <c r="D20" s="151">
        <f>'C 31'!D20/'C 32'!D20*1000</f>
        <v>1.3136784140969162</v>
      </c>
      <c r="E20" s="151">
        <f>'C 31'!E20/'C 32'!E20*1000</f>
        <v>1.3605790645879732</v>
      </c>
      <c r="F20" s="151">
        <f>'C 31'!F20/'C 32'!F20*1000</f>
        <v>1.3458844133099825</v>
      </c>
      <c r="G20" s="151">
        <f>'C 31'!G20/'C 32'!G20*1000</f>
        <v>1.3038461538461539</v>
      </c>
      <c r="H20" s="151">
        <f>'C 31'!H20/'C 32'!H20*1000</f>
        <v>1.2973390948373891</v>
      </c>
      <c r="I20" s="151">
        <f>'C 31'!I20/'C 32'!I20*1000</f>
        <v>1.2841495992876224</v>
      </c>
      <c r="J20" s="151">
        <f>'C 31'!J20/'C 32'!J20*1000</f>
        <v>1.2653215077605322</v>
      </c>
      <c r="K20" s="151">
        <f>'C 31'!K20/'C 32'!K20*1000</f>
        <v>1.2190363007778739</v>
      </c>
      <c r="L20" s="151">
        <f>'C 31'!L20/'C 32'!L20*1000</f>
        <v>1.2068740482923646</v>
      </c>
      <c r="M20" s="151">
        <f>'C 31'!M20/'C 32'!M20*1000</f>
        <v>1.1599735508044966</v>
      </c>
      <c r="N20" s="151">
        <f>'C 31'!N20/'C 32'!N20*1000</f>
        <v>1.164478360861384</v>
      </c>
      <c r="O20" s="308">
        <f t="shared" si="0"/>
        <v>15.249819579453048</v>
      </c>
      <c r="P20" s="30"/>
    </row>
    <row r="21" spans="1:16" ht="11.1" customHeight="1" x14ac:dyDescent="0.25">
      <c r="A21" s="69" t="s">
        <v>32</v>
      </c>
      <c r="B21" s="70">
        <v>2024</v>
      </c>
      <c r="C21" s="151">
        <f>'C 31'!C21/'C 32'!C21*1000</f>
        <v>0.86768555447990359</v>
      </c>
      <c r="D21" s="151">
        <f>'C 31'!D21/'C 32'!D21*1000</f>
        <v>0.8780527943516907</v>
      </c>
      <c r="E21" s="151">
        <f>'C 31'!E21/'C 32'!E21*1000</f>
        <v>0.83891764822840487</v>
      </c>
      <c r="F21" s="151">
        <f>'C 31'!F21/'C 32'!F21*1000</f>
        <v>0.89282173594602676</v>
      </c>
      <c r="G21" s="151">
        <f>'C 31'!G21/'C 32'!G21*1000</f>
        <v>0.89261871401490633</v>
      </c>
      <c r="H21" s="151">
        <f>'C 31'!H21/'C 32'!H21*1000</f>
        <v>0.87706924005856379</v>
      </c>
      <c r="I21" s="151">
        <f>'C 31'!I21/'C 32'!I21*1000</f>
        <v>0.89142251865302458</v>
      </c>
      <c r="J21" s="151">
        <f>'C 31'!J21/'C 32'!J21*1000</f>
        <v>0.80927462346352286</v>
      </c>
      <c r="K21" s="151">
        <f>'C 31'!K21/'C 32'!K21*1000</f>
        <v>0.76593172881252192</v>
      </c>
      <c r="L21" s="151">
        <f>'C 31'!L21/'C 32'!L21*1000</f>
        <v>0.77702140854834911</v>
      </c>
      <c r="M21" s="151">
        <f>'C 31'!M21/'C 32'!M21*1000</f>
        <v>0.8111073517328049</v>
      </c>
      <c r="N21" s="151">
        <f>'C 31'!N21/'C 32'!N21*1000</f>
        <v>0.79691067653317826</v>
      </c>
      <c r="O21" s="308">
        <f t="shared" si="0"/>
        <v>10.098833994822897</v>
      </c>
      <c r="P21" s="30"/>
    </row>
    <row r="22" spans="1:16" ht="11.1" customHeight="1" x14ac:dyDescent="0.25">
      <c r="A22" s="69"/>
      <c r="B22" s="70">
        <v>2025</v>
      </c>
      <c r="C22" s="151">
        <f>'C 31'!C22/'C 32'!C22*1000</f>
        <v>0.85091238248061063</v>
      </c>
      <c r="D22" s="151">
        <f>'C 31'!D22/'C 32'!D22*1000</f>
        <v>0.85559889484804164</v>
      </c>
      <c r="E22" s="151">
        <f>'C 31'!E22/'C 32'!E22*1000</f>
        <v>0.91529104442381237</v>
      </c>
      <c r="F22" s="151">
        <f>'C 31'!F22/'C 32'!F22*1000</f>
        <v>0.99610364154237252</v>
      </c>
      <c r="G22" s="151">
        <f>'C 31'!G22/'C 32'!G22*1000</f>
        <v>1.0297171489985624</v>
      </c>
      <c r="H22" s="151">
        <f>'C 31'!H22/'C 32'!H22*1000</f>
        <v>1.0853939599592806</v>
      </c>
      <c r="I22" s="151">
        <f>'C 31'!I22/'C 32'!I22*1000</f>
        <v>1.0604732278868467</v>
      </c>
      <c r="J22" s="151">
        <f>'C 31'!J22/'C 32'!J22*1000</f>
        <v>1.0080985081695477</v>
      </c>
      <c r="K22" s="151">
        <f>'C 31'!K22/'C 32'!K22*1000</f>
        <v>0.92189851049005378</v>
      </c>
      <c r="L22" s="151">
        <f>'C 31'!L22/'C 32'!L22*1000</f>
        <v>0.89099241097489779</v>
      </c>
      <c r="M22" s="151">
        <f>'C 31'!M22/'C 32'!M22*1000</f>
        <v>0.85046784592494629</v>
      </c>
      <c r="N22" s="151">
        <f>'C 31'!N22/'C 32'!N22*1000</f>
        <v>0.8124538571964568</v>
      </c>
      <c r="O22" s="308">
        <f t="shared" si="0"/>
        <v>11.277401432895431</v>
      </c>
      <c r="P22" s="30"/>
    </row>
    <row r="23" spans="1:16" ht="11.1" customHeight="1" x14ac:dyDescent="0.25">
      <c r="A23" s="69" t="s">
        <v>17</v>
      </c>
      <c r="B23" s="70">
        <v>2024</v>
      </c>
      <c r="C23" s="151">
        <f>'C 31'!C23/'C 32'!C23*1000</f>
        <v>0.87016062557273899</v>
      </c>
      <c r="D23" s="151">
        <f>'C 31'!D23/'C 32'!D23*1000</f>
        <v>0.86937224654726908</v>
      </c>
      <c r="E23" s="151">
        <f>'C 31'!E23/'C 32'!E23*1000</f>
        <v>0.84252559067231569</v>
      </c>
      <c r="F23" s="151">
        <f>'C 31'!F23/'C 32'!F23*1000</f>
        <v>0.83351013408623609</v>
      </c>
      <c r="G23" s="151">
        <f>'C 31'!G23/'C 32'!G23*1000</f>
        <v>0.86580438102971591</v>
      </c>
      <c r="H23" s="151">
        <f>'C 31'!H23/'C 32'!H23*1000</f>
        <v>0.86420276178186928</v>
      </c>
      <c r="I23" s="151">
        <f>'C 31'!I23/'C 32'!I23*1000</f>
        <v>0.8920807150384451</v>
      </c>
      <c r="J23" s="151">
        <f>'C 31'!J23/'C 32'!J23*1000</f>
        <v>0.85305023223137277</v>
      </c>
      <c r="K23" s="151">
        <f>'C 31'!K23/'C 32'!K23*1000</f>
        <v>0.81426494815389083</v>
      </c>
      <c r="L23" s="151">
        <f>'C 31'!L23/'C 32'!L23*1000</f>
        <v>0.80669952935046274</v>
      </c>
      <c r="M23" s="151">
        <f>'C 31'!M23/'C 32'!M23*1000</f>
        <v>0.81843024731119829</v>
      </c>
      <c r="N23" s="151">
        <f>'C 31'!N23/'C 32'!N23*1000</f>
        <v>0.81876086616100618</v>
      </c>
      <c r="O23" s="308">
        <f t="shared" si="0"/>
        <v>10.148862277936519</v>
      </c>
      <c r="P23" s="30"/>
    </row>
    <row r="24" spans="1:16" ht="11.1" customHeight="1" x14ac:dyDescent="0.25">
      <c r="A24" s="69"/>
      <c r="B24" s="70">
        <v>2025</v>
      </c>
      <c r="C24" s="151">
        <f>'C 31'!C24/'C 32'!C24*1000</f>
        <v>0.85883416893677578</v>
      </c>
      <c r="D24" s="151">
        <f>'C 31'!D24/'C 32'!D24*1000</f>
        <v>0.85432038359956242</v>
      </c>
      <c r="E24" s="151">
        <f>'C 31'!E24/'C 32'!E24*1000</f>
        <v>0.8560266505148395</v>
      </c>
      <c r="F24" s="151">
        <f>'C 31'!F24/'C 32'!F24*1000</f>
        <v>0.87046932457981008</v>
      </c>
      <c r="G24" s="151">
        <f>'C 31'!G24/'C 32'!G24*1000</f>
        <v>0.85954212996237256</v>
      </c>
      <c r="H24" s="151">
        <f>'C 31'!H24/'C 32'!H24*1000</f>
        <v>0.87686281882559391</v>
      </c>
      <c r="I24" s="151">
        <f>'C 31'!I24/'C 32'!I24*1000</f>
        <v>0.88869907465561271</v>
      </c>
      <c r="J24" s="151">
        <f>'C 31'!J24/'C 32'!J24*1000</f>
        <v>0.89891299640552591</v>
      </c>
      <c r="K24" s="151">
        <f>'C 31'!K24/'C 32'!K24*1000</f>
        <v>0.87468315958126253</v>
      </c>
      <c r="L24" s="151">
        <f>'C 31'!L24/'C 32'!L24*1000</f>
        <v>0.87379568925822793</v>
      </c>
      <c r="M24" s="151">
        <f>'C 31'!M24/'C 32'!M24*1000</f>
        <v>0.8118285204840141</v>
      </c>
      <c r="N24" s="151">
        <f>'C 31'!N24/'C 32'!N24*1000</f>
        <v>0.8063907801145016</v>
      </c>
      <c r="O24" s="308">
        <f t="shared" si="0"/>
        <v>10.330365696918101</v>
      </c>
      <c r="P24" s="30"/>
    </row>
    <row r="25" spans="1:16" ht="11.1" customHeight="1" x14ac:dyDescent="0.25">
      <c r="A25" s="69" t="s">
        <v>39</v>
      </c>
      <c r="B25" s="70">
        <v>2024</v>
      </c>
      <c r="C25" s="151">
        <f>'C 31'!C25/'C 32'!C25*1000</f>
        <v>0.8249950394860428</v>
      </c>
      <c r="D25" s="151">
        <f>'C 31'!D25/'C 32'!D25*1000</f>
        <v>0.79901166038330773</v>
      </c>
      <c r="E25" s="151">
        <f>'C 31'!E25/'C 32'!E25*1000</f>
        <v>0.84394570278002734</v>
      </c>
      <c r="F25" s="151">
        <f>'C 31'!F25/'C 32'!F25*1000</f>
        <v>0.81755227754160487</v>
      </c>
      <c r="G25" s="151">
        <f>'C 31'!G25/'C 32'!G25*1000</f>
        <v>0.8297252816812255</v>
      </c>
      <c r="H25" s="151">
        <f>'C 31'!H25/'C 32'!H25*1000</f>
        <v>0.8165853938935248</v>
      </c>
      <c r="I25" s="151">
        <f>'C 31'!I25/'C 32'!I25*1000</f>
        <v>0.88256711070014737</v>
      </c>
      <c r="J25" s="151">
        <f>'C 31'!J25/'C 32'!J25*1000</f>
        <v>0.90929095119584125</v>
      </c>
      <c r="K25" s="151">
        <f>'C 31'!K25/'C 32'!K25*1000</f>
        <v>1.0021946212859345</v>
      </c>
      <c r="L25" s="151">
        <f>'C 31'!L25/'C 32'!L25*1000</f>
        <v>0.97792581465837691</v>
      </c>
      <c r="M25" s="151">
        <f>'C 31'!M25/'C 32'!M25*1000</f>
        <v>1.0060357524475121</v>
      </c>
      <c r="N25" s="151">
        <f>'C 31'!N25/'C 32'!N25*1000</f>
        <v>1.0100007941951041</v>
      </c>
      <c r="O25" s="308">
        <f t="shared" si="0"/>
        <v>10.71983040024865</v>
      </c>
      <c r="P25" s="30"/>
    </row>
    <row r="26" spans="1:16" ht="11.1" customHeight="1" x14ac:dyDescent="0.25">
      <c r="A26" s="69"/>
      <c r="B26" s="70">
        <v>2025</v>
      </c>
      <c r="C26" s="151">
        <f>'C 31'!C26/'C 32'!C26*1000</f>
        <v>0.81153672027242474</v>
      </c>
      <c r="D26" s="151">
        <f>'C 31'!D26/'C 32'!D26*1000</f>
        <v>0.80510493365358116</v>
      </c>
      <c r="E26" s="151">
        <f>'C 31'!E26/'C 32'!E26*1000</f>
        <v>0.82719102895094687</v>
      </c>
      <c r="F26" s="151">
        <f>'C 31'!F26/'C 32'!F26*1000</f>
        <v>0.83207853799137355</v>
      </c>
      <c r="G26" s="151">
        <f>'C 31'!G26/'C 32'!G26*1000</f>
        <v>0.83502075949367083</v>
      </c>
      <c r="H26" s="151">
        <f>'C 31'!H26/'C 32'!H26*1000</f>
        <v>0.84598985079454925</v>
      </c>
      <c r="I26" s="151">
        <f>'C 31'!I26/'C 32'!I26*1000</f>
        <v>0.91048734269471854</v>
      </c>
      <c r="J26" s="151">
        <f>'C 31'!J26/'C 32'!J26*1000</f>
        <v>0.92828184114021417</v>
      </c>
      <c r="K26" s="151">
        <f>'C 31'!K26/'C 32'!K26*1000</f>
        <v>0.96443078998458975</v>
      </c>
      <c r="L26" s="151">
        <f>'C 31'!L26/'C 32'!L26*1000</f>
        <v>0.9651336027790135</v>
      </c>
      <c r="M26" s="151">
        <f>'C 31'!M26/'C 32'!M26*1000</f>
        <v>1.0086410956735148</v>
      </c>
      <c r="N26" s="151">
        <f>'C 31'!N26/'C 32'!N26*1000</f>
        <v>0.99837286292632266</v>
      </c>
      <c r="O26" s="308">
        <f t="shared" si="0"/>
        <v>10.732269366354918</v>
      </c>
      <c r="P26" s="30"/>
    </row>
    <row r="27" spans="1:16" ht="11.1" customHeight="1" x14ac:dyDescent="0.25">
      <c r="A27" s="69" t="s">
        <v>38</v>
      </c>
      <c r="B27" s="70">
        <v>2024</v>
      </c>
      <c r="C27" s="151">
        <f>'C 31'!C27/'C 32'!C27*1000</f>
        <v>1.6349347411880779</v>
      </c>
      <c r="D27" s="151">
        <f>'C 31'!D27/'C 32'!D27*1000</f>
        <v>1.5374226104246875</v>
      </c>
      <c r="E27" s="151">
        <f>'C 31'!E27/'C 32'!E27*1000</f>
        <v>1.6285280773216166</v>
      </c>
      <c r="F27" s="151">
        <f>'C 31'!F27/'C 32'!F27*1000</f>
        <v>1.6076339534633299</v>
      </c>
      <c r="G27" s="151">
        <f>'C 31'!G27/'C 32'!G27*1000</f>
        <v>1.6813441075613116</v>
      </c>
      <c r="H27" s="151">
        <f>'C 31'!H27/'C 32'!H27*1000</f>
        <v>1.674422698069288</v>
      </c>
      <c r="I27" s="151">
        <f>'C 31'!I27/'C 32'!I27*1000</f>
        <v>1.7190926882927251</v>
      </c>
      <c r="J27" s="151">
        <f>'C 31'!J27/'C 32'!J27*1000</f>
        <v>1.6732305979652058</v>
      </c>
      <c r="K27" s="151">
        <f>'C 31'!K27/'C 32'!K27*1000</f>
        <v>1.6783155381085195</v>
      </c>
      <c r="L27" s="151">
        <f>'C 31'!L27/'C 32'!L27*1000</f>
        <v>1.65533332001497</v>
      </c>
      <c r="M27" s="151">
        <f>'C 31'!M27/'C 32'!M27*1000</f>
        <v>1.6002009471971306</v>
      </c>
      <c r="N27" s="151">
        <f>'C 31'!N27/'C 32'!N27*1000</f>
        <v>1.5961029163562583</v>
      </c>
      <c r="O27" s="308">
        <f t="shared" si="0"/>
        <v>19.686562195963123</v>
      </c>
      <c r="P27" s="30"/>
    </row>
    <row r="28" spans="1:16" ht="11.1" customHeight="1" x14ac:dyDescent="0.25">
      <c r="A28" s="69"/>
      <c r="B28" s="70">
        <v>2025</v>
      </c>
      <c r="C28" s="151">
        <f>'C 31'!C28/'C 32'!C28*1000</f>
        <v>1.6240279165413039</v>
      </c>
      <c r="D28" s="151">
        <f>'C 31'!D28/'C 32'!D28*1000</f>
        <v>1.56398735287178</v>
      </c>
      <c r="E28" s="151">
        <f>'C 31'!E28/'C 32'!E28*1000</f>
        <v>1.5550543907706655</v>
      </c>
      <c r="F28" s="151">
        <f>'C 31'!F28/'C 32'!F28*1000</f>
        <v>1.5677187238848316</v>
      </c>
      <c r="G28" s="151">
        <f>'C 31'!G28/'C 32'!G28*1000</f>
        <v>1.6455771366732876</v>
      </c>
      <c r="H28" s="151">
        <f>'C 31'!H28/'C 32'!H28*1000</f>
        <v>1.6413085664756808</v>
      </c>
      <c r="I28" s="151">
        <f>'C 31'!I28/'C 32'!I28*1000</f>
        <v>1.6391431466960378</v>
      </c>
      <c r="J28" s="151">
        <f>'C 31'!J28/'C 32'!J28*1000</f>
        <v>1.6368346148587292</v>
      </c>
      <c r="K28" s="151">
        <f>'C 31'!K28/'C 32'!K28*1000</f>
        <v>1.6290289518070524</v>
      </c>
      <c r="L28" s="151">
        <f>'C 31'!L28/'C 32'!L28*1000</f>
        <v>1.6170217773835409</v>
      </c>
      <c r="M28" s="151">
        <f>'C 31'!M28/'C 32'!M28*1000</f>
        <v>1.5828481488607626</v>
      </c>
      <c r="N28" s="151">
        <f>'C 31'!N28/'C 32'!N28*1000</f>
        <v>1.5667681909043227</v>
      </c>
      <c r="O28" s="308">
        <f t="shared" si="0"/>
        <v>19.269318917727997</v>
      </c>
      <c r="P28" s="30"/>
    </row>
    <row r="29" spans="1:16" ht="11.1" customHeight="1" x14ac:dyDescent="0.25">
      <c r="A29" s="69" t="s">
        <v>16</v>
      </c>
      <c r="B29" s="70">
        <v>2024</v>
      </c>
      <c r="C29" s="151">
        <f>'C 31'!C29/'C 32'!C29*1000</f>
        <v>0.78645432063702303</v>
      </c>
      <c r="D29" s="151">
        <f>'C 31'!D29/'C 32'!D29*1000</f>
        <v>0.73872821428605573</v>
      </c>
      <c r="E29" s="151">
        <f>'C 31'!E29/'C 32'!E29*1000</f>
        <v>0.85936507043675858</v>
      </c>
      <c r="F29" s="151">
        <f>'C 31'!F29/'C 32'!F29*1000</f>
        <v>0.78222265711481842</v>
      </c>
      <c r="G29" s="151">
        <f>'C 31'!G29/'C 32'!G29*1000</f>
        <v>0.83993945333346276</v>
      </c>
      <c r="H29" s="151">
        <f>'C 31'!H29/'C 32'!H29*1000</f>
        <v>0.84357110448222272</v>
      </c>
      <c r="I29" s="151">
        <f>'C 31'!I29/'C 32'!I29*1000</f>
        <v>0.83314498373049128</v>
      </c>
      <c r="J29" s="151">
        <f>'C 31'!J29/'C 32'!J29*1000</f>
        <v>0.80002185879220244</v>
      </c>
      <c r="K29" s="151">
        <f>'C 31'!K29/'C 32'!K29*1000</f>
        <v>0.7603070597409437</v>
      </c>
      <c r="L29" s="151">
        <f>'C 31'!L29/'C 32'!L29*1000</f>
        <v>0.78483260532561117</v>
      </c>
      <c r="M29" s="151">
        <f>'C 31'!M29/'C 32'!M29*1000</f>
        <v>0.67068678900876821</v>
      </c>
      <c r="N29" s="151">
        <f>'C 31'!N29/'C 32'!N29*1000</f>
        <v>0.71441322542605379</v>
      </c>
      <c r="O29" s="308">
        <f t="shared" si="0"/>
        <v>9.413687342314411</v>
      </c>
      <c r="P29" s="30"/>
    </row>
    <row r="30" spans="1:16" ht="11.1" customHeight="1" x14ac:dyDescent="0.25">
      <c r="A30" s="69"/>
      <c r="B30" s="70">
        <v>2025</v>
      </c>
      <c r="C30" s="151">
        <f>'C 31'!C30/'C 32'!C30*1000</f>
        <v>0.85883863693309948</v>
      </c>
      <c r="D30" s="151">
        <f>'C 31'!D30/'C 32'!D30*1000</f>
        <v>0.87887996672482116</v>
      </c>
      <c r="E30" s="151">
        <f>'C 31'!E30/'C 32'!E30*1000</f>
        <v>0.97994357004453203</v>
      </c>
      <c r="F30" s="151">
        <f>'C 31'!F30/'C 32'!F30*1000</f>
        <v>0.89675867885391269</v>
      </c>
      <c r="G30" s="151">
        <f>'C 31'!G30/'C 32'!G30*1000</f>
        <v>0.82180420436764412</v>
      </c>
      <c r="H30" s="151">
        <f>'C 31'!H30/'C 32'!H30*1000</f>
        <v>0.83285782123717134</v>
      </c>
      <c r="I30" s="151">
        <f>'C 31'!I30/'C 32'!I30*1000</f>
        <v>0.8240777137915446</v>
      </c>
      <c r="J30" s="151">
        <f>'C 31'!J30/'C 32'!J30*1000</f>
        <v>0.81033750686094796</v>
      </c>
      <c r="K30" s="151">
        <f>'C 31'!K30/'C 32'!K30*1000</f>
        <v>0.77003829705621873</v>
      </c>
      <c r="L30" s="151">
        <f>'C 31'!L30/'C 32'!L30*1000</f>
        <v>0.75840837606101075</v>
      </c>
      <c r="M30" s="151">
        <f>'C 31'!M30/'C 32'!M30*1000</f>
        <v>0.66342384423975209</v>
      </c>
      <c r="N30" s="151">
        <f>'C 31'!N30/'C 32'!N30*1000</f>
        <v>0.70620006448040418</v>
      </c>
      <c r="O30" s="308">
        <f t="shared" si="0"/>
        <v>9.8015686806510605</v>
      </c>
      <c r="P30" s="30"/>
    </row>
    <row r="31" spans="1:16" ht="11.1" customHeight="1" x14ac:dyDescent="0.25">
      <c r="A31" s="69" t="s">
        <v>30</v>
      </c>
      <c r="B31" s="70">
        <v>2024</v>
      </c>
      <c r="C31" s="151">
        <f>'C 31'!C31/'C 32'!C31*1000</f>
        <v>1.4882183592547022</v>
      </c>
      <c r="D31" s="151">
        <f>'C 31'!D31/'C 32'!D31*1000</f>
        <v>1.4619353069310101</v>
      </c>
      <c r="E31" s="151">
        <f>'C 31'!E31/'C 32'!E31*1000</f>
        <v>1.4470659524357892</v>
      </c>
      <c r="F31" s="151">
        <f>'C 31'!F31/'C 32'!F31*1000</f>
        <v>1.3895375806488708</v>
      </c>
      <c r="G31" s="151">
        <f>'C 31'!G31/'C 32'!G31*1000</f>
        <v>1.4902762512383936</v>
      </c>
      <c r="H31" s="151">
        <f>'C 31'!H31/'C 32'!H31*1000</f>
        <v>1.467908288801409</v>
      </c>
      <c r="I31" s="151">
        <f>'C 31'!I31/'C 32'!I31*1000</f>
        <v>1.4507838139711993</v>
      </c>
      <c r="J31" s="151">
        <f>'C 31'!J31/'C 32'!J31*1000</f>
        <v>1.5611518496584669</v>
      </c>
      <c r="K31" s="151">
        <f>'C 31'!K31/'C 32'!K31*1000</f>
        <v>1.4861822955974979</v>
      </c>
      <c r="L31" s="151">
        <f>'C 31'!L31/'C 32'!L31*1000</f>
        <v>1.553175288691429</v>
      </c>
      <c r="M31" s="151">
        <f>'C 31'!M31/'C 32'!M31*1000</f>
        <v>1.6385030279869732</v>
      </c>
      <c r="N31" s="151">
        <f>'C 31'!N31/'C 32'!N31*1000</f>
        <v>1.6733358915599175</v>
      </c>
      <c r="O31" s="308">
        <f t="shared" si="0"/>
        <v>18.108073906775662</v>
      </c>
      <c r="P31" s="30"/>
    </row>
    <row r="32" spans="1:16" ht="11.1" customHeight="1" x14ac:dyDescent="0.25">
      <c r="A32" s="69"/>
      <c r="B32" s="70">
        <v>2025</v>
      </c>
      <c r="C32" s="151">
        <f>'C 31'!C32/'C 32'!C32*1000</f>
        <v>1.4838102651263694</v>
      </c>
      <c r="D32" s="151">
        <f>'C 31'!D32/'C 32'!D32*1000</f>
        <v>1.4554812539462039</v>
      </c>
      <c r="E32" s="151">
        <f>'C 31'!E32/'C 32'!E32*1000</f>
        <v>1.4588766693947499</v>
      </c>
      <c r="F32" s="151">
        <f>'C 31'!F32/'C 32'!F32*1000</f>
        <v>1.4645956418701163</v>
      </c>
      <c r="G32" s="151">
        <f>'C 31'!G32/'C 32'!G32*1000</f>
        <v>1.4898874572265743</v>
      </c>
      <c r="H32" s="151">
        <f>'C 31'!H32/'C 32'!H32*1000</f>
        <v>1.4738048491930713</v>
      </c>
      <c r="I32" s="151">
        <f>'C 31'!I32/'C 32'!I32*1000</f>
        <v>1.4881867769114012</v>
      </c>
      <c r="J32" s="151">
        <f>'C 31'!J32/'C 32'!J32*1000</f>
        <v>1.5420680544256915</v>
      </c>
      <c r="K32" s="151">
        <f>'C 31'!K32/'C 32'!K32*1000</f>
        <v>1.4944978016899502</v>
      </c>
      <c r="L32" s="151">
        <f>'C 31'!L32/'C 32'!L32*1000</f>
        <v>1.5702475980117709</v>
      </c>
      <c r="M32" s="151">
        <f>'C 31'!M32/'C 32'!M32*1000</f>
        <v>1.6313738076030395</v>
      </c>
      <c r="N32" s="151">
        <f>'C 31'!N32/'C 32'!N32*1000</f>
        <v>1.6878111378967093</v>
      </c>
      <c r="O32" s="308">
        <f t="shared" si="0"/>
        <v>18.240641313295651</v>
      </c>
      <c r="P32" s="30"/>
    </row>
    <row r="33" spans="1:16" ht="11.1" customHeight="1" x14ac:dyDescent="0.25">
      <c r="A33" s="69" t="s">
        <v>92</v>
      </c>
      <c r="B33" s="70">
        <v>2024</v>
      </c>
      <c r="C33" s="151">
        <f>'C 31'!C33/'C 32'!C33*1000</f>
        <v>1.2753685429547896</v>
      </c>
      <c r="D33" s="151">
        <f>'C 31'!D33/'C 32'!D33*1000</f>
        <v>1.2825587454318603</v>
      </c>
      <c r="E33" s="151">
        <f>'C 31'!E33/'C 32'!E33*1000</f>
        <v>1.2368151377527483</v>
      </c>
      <c r="F33" s="151">
        <f>'C 31'!F33/'C 32'!F33*1000</f>
        <v>1.2043254594963924</v>
      </c>
      <c r="G33" s="151">
        <f>'C 31'!G33/'C 32'!G33*1000</f>
        <v>1.2187995766549191</v>
      </c>
      <c r="H33" s="151">
        <f>'C 31'!H33/'C 32'!H33*1000</f>
        <v>1.2871833399349029</v>
      </c>
      <c r="I33" s="151">
        <f>'C 31'!I33/'C 32'!I33*1000</f>
        <v>1.2821331659263</v>
      </c>
      <c r="J33" s="151">
        <f>'C 31'!J33/'C 32'!J33*1000</f>
        <v>1.2717498278314869</v>
      </c>
      <c r="K33" s="151">
        <f>'C 31'!K33/'C 32'!K33*1000</f>
        <v>1.2970751476687941</v>
      </c>
      <c r="L33" s="151">
        <f>'C 31'!L33/'C 32'!L33*1000</f>
        <v>1.4121734082623594</v>
      </c>
      <c r="M33" s="151">
        <f>'C 31'!M33/'C 32'!M33*1000</f>
        <v>1.4748536534233541</v>
      </c>
      <c r="N33" s="151">
        <f>'C 31'!N33/'C 32'!N33*1000</f>
        <v>1.6693294493765869</v>
      </c>
      <c r="O33" s="308">
        <f t="shared" si="0"/>
        <v>15.912365454714495</v>
      </c>
      <c r="P33" s="30"/>
    </row>
    <row r="34" spans="1:16" ht="11.1" customHeight="1" x14ac:dyDescent="0.25">
      <c r="A34" s="69"/>
      <c r="B34" s="70">
        <v>2025</v>
      </c>
      <c r="C34" s="151">
        <f>'C 31'!C34/'C 32'!C34*1000</f>
        <v>1.3154749056569182</v>
      </c>
      <c r="D34" s="151">
        <f>'C 31'!D34/'C 32'!D34*1000</f>
        <v>1.3031010540636547</v>
      </c>
      <c r="E34" s="151">
        <f>'C 31'!E34/'C 32'!E34*1000</f>
        <v>1.3035625021596158</v>
      </c>
      <c r="F34" s="151">
        <f>'C 31'!F34/'C 32'!F34*1000</f>
        <v>1.3193113330482766</v>
      </c>
      <c r="G34" s="151">
        <f>'C 31'!G34/'C 32'!G34*1000</f>
        <v>1.3995441239982724</v>
      </c>
      <c r="H34" s="151">
        <f>'C 31'!H34/'C 32'!H34*1000</f>
        <v>1.4403357621978077</v>
      </c>
      <c r="I34" s="151">
        <f>'C 31'!I34/'C 32'!I34*1000</f>
        <v>1.4701995791892877</v>
      </c>
      <c r="J34" s="151">
        <f>'C 31'!J34/'C 32'!J34*1000</f>
        <v>1.4496170001120441</v>
      </c>
      <c r="K34" s="151">
        <f>'C 31'!K34/'C 32'!K34*1000</f>
        <v>1.4553564409497215</v>
      </c>
      <c r="L34" s="151">
        <f>'C 31'!L34/'C 32'!L34*1000</f>
        <v>1.4579042243683733</v>
      </c>
      <c r="M34" s="151">
        <f>'C 31'!M34/'C 32'!M34*1000</f>
        <v>1.4755376538207456</v>
      </c>
      <c r="N34" s="151">
        <f>'C 31'!N34/'C 32'!N34*1000</f>
        <v>1.5971686368616691</v>
      </c>
      <c r="O34" s="308">
        <f t="shared" si="0"/>
        <v>16.987113216426387</v>
      </c>
      <c r="P34" s="30"/>
    </row>
    <row r="35" spans="1:16" ht="11.1" customHeight="1" x14ac:dyDescent="0.25">
      <c r="A35" s="69" t="s">
        <v>182</v>
      </c>
      <c r="B35" s="70">
        <v>2024</v>
      </c>
      <c r="C35" s="151">
        <f>'C 31'!C35/'C 32'!C35*1000</f>
        <v>1.5169283028611433</v>
      </c>
      <c r="D35" s="151">
        <f>'C 31'!D35/'C 32'!D35*1000</f>
        <v>1.6325518227802043</v>
      </c>
      <c r="E35" s="151">
        <f>'C 31'!E35/'C 32'!E35*1000</f>
        <v>1.4809000131982699</v>
      </c>
      <c r="F35" s="151">
        <f>'C 31'!F35/'C 32'!F35*1000</f>
        <v>1.5092216550843007</v>
      </c>
      <c r="G35" s="151">
        <f>'C 31'!G35/'C 32'!G35*1000</f>
        <v>1.5828843218950421</v>
      </c>
      <c r="H35" s="151">
        <f>'C 31'!H35/'C 32'!H35*1000</f>
        <v>1.530420708501647</v>
      </c>
      <c r="I35" s="151">
        <f>'C 31'!I35/'C 32'!I35*1000</f>
        <v>1.527843223703468</v>
      </c>
      <c r="J35" s="151">
        <f>'C 31'!J35/'C 32'!J35*1000</f>
        <v>1.6136293487729452</v>
      </c>
      <c r="K35" s="151">
        <f>'C 31'!K35/'C 32'!K35*1000</f>
        <v>1.5429500492327419</v>
      </c>
      <c r="L35" s="151">
        <f>'C 31'!L35/'C 32'!L35*1000</f>
        <v>1.5764629193831929</v>
      </c>
      <c r="M35" s="151">
        <f>'C 31'!M35/'C 32'!M35*1000</f>
        <v>1.6408922811481399</v>
      </c>
      <c r="N35" s="151">
        <f>'C 31'!N35/'C 32'!N35*1000</f>
        <v>1.6958876417205304</v>
      </c>
      <c r="O35" s="308">
        <f t="shared" si="0"/>
        <v>18.850572288281626</v>
      </c>
      <c r="P35" s="30"/>
    </row>
    <row r="36" spans="1:16" ht="11.1" customHeight="1" x14ac:dyDescent="0.25">
      <c r="A36" s="69"/>
      <c r="B36" s="70">
        <v>2025</v>
      </c>
      <c r="C36" s="151">
        <f>'C 31'!C36/'C 32'!C36*1000</f>
        <v>1.5123489020785617</v>
      </c>
      <c r="D36" s="151">
        <f>'C 31'!D36/'C 32'!D36*1000</f>
        <v>1.5659210968213868</v>
      </c>
      <c r="E36" s="151">
        <f>'C 31'!E36/'C 32'!E36*1000</f>
        <v>1.577497423229965</v>
      </c>
      <c r="F36" s="151">
        <f>'C 31'!F36/'C 32'!F36*1000</f>
        <v>1.4718253744460266</v>
      </c>
      <c r="G36" s="151">
        <f>'C 31'!G36/'C 32'!G36*1000</f>
        <v>1.4824721041196991</v>
      </c>
      <c r="H36" s="151">
        <f>'C 31'!H36/'C 32'!H36*1000</f>
        <v>1.4361683760777693</v>
      </c>
      <c r="I36" s="151">
        <f>'C 31'!I36/'C 32'!I36*1000</f>
        <v>1.4408341395364714</v>
      </c>
      <c r="J36" s="151">
        <f>'C 31'!J36/'C 32'!J36*1000</f>
        <v>1.4709691668556768</v>
      </c>
      <c r="K36" s="151">
        <f>'C 31'!K36/'C 32'!K36*1000</f>
        <v>1.4585731025657283</v>
      </c>
      <c r="L36" s="151">
        <f>'C 31'!L36/'C 32'!L36*1000</f>
        <v>1.4758572885556258</v>
      </c>
      <c r="M36" s="151">
        <f>'C 31'!M36/'C 32'!M36*1000</f>
        <v>1.4797588473682814</v>
      </c>
      <c r="N36" s="151">
        <f>'C 31'!N36/'C 32'!N36*1000</f>
        <v>1.5816865272101206</v>
      </c>
      <c r="O36" s="308">
        <f t="shared" si="0"/>
        <v>17.953912348865309</v>
      </c>
      <c r="P36" s="30"/>
    </row>
    <row r="37" spans="1:16" ht="11.1" customHeight="1" x14ac:dyDescent="0.25">
      <c r="A37" s="69" t="s">
        <v>10</v>
      </c>
      <c r="B37" s="70">
        <v>2024</v>
      </c>
      <c r="C37" s="151">
        <f>'C 31'!C37/'C 32'!C37*1000</f>
        <v>1.4976117401540756</v>
      </c>
      <c r="D37" s="151">
        <f>'C 31'!D37/'C 32'!D37*1000</f>
        <v>1.516973510343445</v>
      </c>
      <c r="E37" s="151">
        <f>'C 31'!E37/'C 32'!E37*1000</f>
        <v>1.5307196161168783</v>
      </c>
      <c r="F37" s="151">
        <f>'C 31'!F37/'C 32'!F37*1000</f>
        <v>1.5162304469553716</v>
      </c>
      <c r="G37" s="151">
        <f>'C 31'!G37/'C 32'!G37*1000</f>
        <v>1.5188239453006138</v>
      </c>
      <c r="H37" s="151">
        <f>'C 31'!H37/'C 32'!H37*1000</f>
        <v>1.5129727390818943</v>
      </c>
      <c r="I37" s="151">
        <f>'C 31'!I37/'C 32'!I37*1000</f>
        <v>1.5136065566560528</v>
      </c>
      <c r="J37" s="151">
        <f>'C 31'!J37/'C 32'!J37*1000</f>
        <v>1.5097681143673813</v>
      </c>
      <c r="K37" s="151">
        <f>'C 31'!K37/'C 32'!K37*1000</f>
        <v>1.5120351621919483</v>
      </c>
      <c r="L37" s="151">
        <f>'C 31'!L37/'C 32'!L37*1000</f>
        <v>1.5129567071486831</v>
      </c>
      <c r="M37" s="151">
        <f>'C 31'!M37/'C 32'!M37*1000</f>
        <v>1.5153704209430743</v>
      </c>
      <c r="N37" s="151">
        <f>'C 31'!N37/'C 32'!N37*1000</f>
        <v>1.5081923058767996</v>
      </c>
      <c r="O37" s="308">
        <f t="shared" si="0"/>
        <v>18.16526126513622</v>
      </c>
      <c r="P37" s="30"/>
    </row>
    <row r="38" spans="1:16" ht="11.1" customHeight="1" x14ac:dyDescent="0.25">
      <c r="A38" s="69"/>
      <c r="B38" s="70">
        <v>2025</v>
      </c>
      <c r="C38" s="151">
        <f>'C 31'!C38/'C 32'!C38*1000</f>
        <v>1.4976117401540756</v>
      </c>
      <c r="D38" s="151">
        <f>'C 31'!D38/'C 32'!D38*1000</f>
        <v>1.511011914955857</v>
      </c>
      <c r="E38" s="151">
        <f>'C 31'!E38/'C 32'!E38*1000</f>
        <v>1.5062717194518844</v>
      </c>
      <c r="F38" s="151">
        <f>'C 31'!F38/'C 32'!F38*1000</f>
        <v>1.5031084996795314</v>
      </c>
      <c r="G38" s="151">
        <f>'C 31'!G38/'C 32'!G38*1000</f>
        <v>1.5290670736857346</v>
      </c>
      <c r="H38" s="151">
        <f>'C 31'!H38/'C 32'!H38*1000</f>
        <v>1.6064737209375284</v>
      </c>
      <c r="I38" s="151">
        <f>'C 31'!I38/'C 32'!I38*1000</f>
        <v>1.5623935094248733</v>
      </c>
      <c r="J38" s="151">
        <f>'C 31'!J38/'C 32'!J38*1000</f>
        <v>1.5352856240941353</v>
      </c>
      <c r="K38" s="151">
        <f>'C 31'!K38/'C 32'!K38*1000</f>
        <v>1.5366728399931577</v>
      </c>
      <c r="L38" s="151">
        <f>'C 31'!L38/'C 32'!L38*1000</f>
        <v>1.5197228957284679</v>
      </c>
      <c r="M38" s="151">
        <f>'C 31'!M38/'C 32'!M38*1000</f>
        <v>1.4763775046804937</v>
      </c>
      <c r="N38" s="151">
        <f>'C 31'!N38/'C 32'!N38*1000</f>
        <v>1.4365368962143674</v>
      </c>
      <c r="O38" s="308">
        <f t="shared" si="0"/>
        <v>18.220533939000106</v>
      </c>
      <c r="P38" s="30"/>
    </row>
    <row r="39" spans="1:16" ht="11.1" customHeight="1" x14ac:dyDescent="0.25">
      <c r="A39" s="69" t="s">
        <v>61</v>
      </c>
      <c r="B39" s="70">
        <v>2024</v>
      </c>
      <c r="C39" s="151">
        <f>'C 31'!C39/'C 32'!C39*1000</f>
        <v>1.4083385240248341</v>
      </c>
      <c r="D39" s="151">
        <f>'C 31'!D39/'C 32'!D39*1000</f>
        <v>1.4096298192645753</v>
      </c>
      <c r="E39" s="151">
        <f>'C 31'!E39/'C 32'!E39*1000</f>
        <v>1.3936265342429102</v>
      </c>
      <c r="F39" s="151">
        <f>'C 31'!F39/'C 32'!F39*1000</f>
        <v>1.4201800665676463</v>
      </c>
      <c r="G39" s="151">
        <f>'C 31'!G39/'C 32'!G39*1000</f>
        <v>1.4246396724259398</v>
      </c>
      <c r="H39" s="151">
        <f>'C 31'!H39/'C 32'!H39*1000</f>
        <v>1.3887433007967722</v>
      </c>
      <c r="I39" s="151">
        <f>'C 31'!I39/'C 32'!I39*1000</f>
        <v>1.3952392014867983</v>
      </c>
      <c r="J39" s="151">
        <f>'C 31'!J39/'C 32'!J39*1000</f>
        <v>1.4626735842637553</v>
      </c>
      <c r="K39" s="151">
        <f>'C 31'!K39/'C 32'!K39*1000</f>
        <v>1.479074860249342</v>
      </c>
      <c r="L39" s="151">
        <f>'C 31'!L39/'C 32'!L39*1000</f>
        <v>1.4912506587498886</v>
      </c>
      <c r="M39" s="151">
        <f>'C 31'!M39/'C 32'!M39*1000</f>
        <v>1.4500071612178596</v>
      </c>
      <c r="N39" s="151">
        <f>'C 31'!N39/'C 32'!N39*1000</f>
        <v>1.4261906275106799</v>
      </c>
      <c r="O39" s="308">
        <f t="shared" si="0"/>
        <v>17.149594010801003</v>
      </c>
      <c r="P39" s="30"/>
    </row>
    <row r="40" spans="1:16" ht="11.1" customHeight="1" x14ac:dyDescent="0.25">
      <c r="A40" s="69"/>
      <c r="B40" s="70">
        <v>2025</v>
      </c>
      <c r="C40" s="151">
        <f>'C 31'!C40/'C 32'!C40*1000</f>
        <v>1.3999522780226259</v>
      </c>
      <c r="D40" s="151">
        <f>'C 31'!D40/'C 32'!D40*1000</f>
        <v>1.404342772316052</v>
      </c>
      <c r="E40" s="151">
        <f>'C 31'!E40/'C 32'!E40*1000</f>
        <v>1.3700589699530619</v>
      </c>
      <c r="F40" s="151">
        <f>'C 31'!F40/'C 32'!F40*1000</f>
        <v>1.3961740066457622</v>
      </c>
      <c r="G40" s="151">
        <f>'C 31'!G40/'C 32'!G40*1000</f>
        <v>1.420618500782618</v>
      </c>
      <c r="H40" s="151">
        <f>'C 31'!H40/'C 32'!H40*1000</f>
        <v>1.3391588920653967</v>
      </c>
      <c r="I40" s="151">
        <f>'C 31'!I40/'C 32'!I40*1000</f>
        <v>1.3672910267661254</v>
      </c>
      <c r="J40" s="151">
        <f>'C 31'!J40/'C 32'!J40*1000</f>
        <v>1.4083005403278293</v>
      </c>
      <c r="K40" s="151">
        <f>'C 31'!K40/'C 32'!K40*1000</f>
        <v>1.421516980558077</v>
      </c>
      <c r="L40" s="151">
        <f>'C 31'!L40/'C 32'!L40*1000</f>
        <v>1.4509817807010388</v>
      </c>
      <c r="M40" s="151">
        <f>'C 31'!M40/'C 32'!M40*1000</f>
        <v>1.4577022303748786</v>
      </c>
      <c r="N40" s="151">
        <f>'C 31'!N40/'C 32'!N40*1000</f>
        <v>1.4365885469159019</v>
      </c>
      <c r="O40" s="308">
        <f t="shared" si="0"/>
        <v>16.872686525429369</v>
      </c>
      <c r="P40" s="30"/>
    </row>
    <row r="41" spans="1:16" ht="11.1" customHeight="1" x14ac:dyDescent="0.25">
      <c r="A41" s="69" t="s">
        <v>62</v>
      </c>
      <c r="B41" s="70">
        <v>2024</v>
      </c>
      <c r="C41" s="151">
        <f>'C 31'!C41/'C 32'!C41*1000</f>
        <v>1.4651877854834578</v>
      </c>
      <c r="D41" s="151">
        <f>'C 31'!D41/'C 32'!D41*1000</f>
        <v>1.4520486059890838</v>
      </c>
      <c r="E41" s="151">
        <f>'C 31'!E41/'C 32'!E41*1000</f>
        <v>1.4753932101090237</v>
      </c>
      <c r="F41" s="151">
        <f>'C 31'!F41/'C 32'!F41*1000</f>
        <v>1.4205284444247215</v>
      </c>
      <c r="G41" s="151">
        <f>'C 31'!G41/'C 32'!G41*1000</f>
        <v>1.4463755874066431</v>
      </c>
      <c r="H41" s="151">
        <f>'C 31'!H41/'C 32'!H41*1000</f>
        <v>1.5585533061257313</v>
      </c>
      <c r="I41" s="151">
        <f>'C 31'!I41/'C 32'!I41*1000</f>
        <v>1.4229827147259815</v>
      </c>
      <c r="J41" s="151">
        <f>'C 31'!J41/'C 32'!J41*1000</f>
        <v>1.3753876988600777</v>
      </c>
      <c r="K41" s="151">
        <f>'C 31'!K41/'C 32'!K41*1000</f>
        <v>1.2542434218793195</v>
      </c>
      <c r="L41" s="151">
        <f>'C 31'!L41/'C 32'!L41*1000</f>
        <v>1.2684313197945998</v>
      </c>
      <c r="M41" s="151">
        <f>'C 31'!M41/'C 32'!M41*1000</f>
        <v>1.2701880088823094</v>
      </c>
      <c r="N41" s="151">
        <f>'C 31'!N41/'C 32'!N41*1000</f>
        <v>1.2465261458564691</v>
      </c>
      <c r="O41" s="308">
        <f t="shared" si="0"/>
        <v>16.655846249537415</v>
      </c>
      <c r="P41" s="30"/>
    </row>
    <row r="42" spans="1:16" ht="11.1" customHeight="1" x14ac:dyDescent="0.25">
      <c r="A42" s="69"/>
      <c r="B42" s="70">
        <v>2025</v>
      </c>
      <c r="C42" s="151">
        <f>'C 31'!C42/'C 32'!C42*1000</f>
        <v>1.4460602917953189</v>
      </c>
      <c r="D42" s="151">
        <f>'C 31'!D42/'C 32'!D42*1000</f>
        <v>1.4490669372578027</v>
      </c>
      <c r="E42" s="151">
        <f>'C 31'!E42/'C 32'!E42*1000</f>
        <v>1.4907029504309361</v>
      </c>
      <c r="F42" s="151">
        <f>'C 31'!F42/'C 32'!F42*1000</f>
        <v>1.5081575891466279</v>
      </c>
      <c r="G42" s="151">
        <f>'C 31'!G42/'C 32'!G42*1000</f>
        <v>1.5196871743798466</v>
      </c>
      <c r="H42" s="151">
        <f>'C 31'!H42/'C 32'!H42*1000</f>
        <v>1.7144439523972355</v>
      </c>
      <c r="I42" s="151">
        <f>'C 31'!I42/'C 32'!I42*1000</f>
        <v>1.5652853119905141</v>
      </c>
      <c r="J42" s="151">
        <f>'C 31'!J42/'C 32'!J42*1000</f>
        <v>1.432353906241731</v>
      </c>
      <c r="K42" s="151">
        <f>'C 31'!K42/'C 32'!K42*1000</f>
        <v>1.1937655615166736</v>
      </c>
      <c r="L42" s="151">
        <f>'C 31'!L42/'C 32'!L42*1000</f>
        <v>1.1830698852029806</v>
      </c>
      <c r="M42" s="151">
        <f>'C 31'!M42/'C 32'!M42*1000</f>
        <v>1.2105352947596373</v>
      </c>
      <c r="N42" s="151">
        <f>'C 31'!N42/'C 32'!N42*1000</f>
        <v>1.2519058733629311</v>
      </c>
      <c r="O42" s="308">
        <f t="shared" si="0"/>
        <v>16.965034728482237</v>
      </c>
      <c r="P42" s="30"/>
    </row>
    <row r="43" spans="1:16" ht="11.1" customHeight="1" x14ac:dyDescent="0.25">
      <c r="A43" s="69" t="s">
        <v>19</v>
      </c>
      <c r="B43" s="70">
        <v>2024</v>
      </c>
      <c r="C43" s="151">
        <f>'C 31'!C43/'C 32'!C43*1000</f>
        <v>1.4577545627102964</v>
      </c>
      <c r="D43" s="151">
        <f>'C 31'!D43/'C 32'!D43*1000</f>
        <v>1.261597189565987</v>
      </c>
      <c r="E43" s="151">
        <f>'C 31'!E43/'C 32'!E43*1000</f>
        <v>1.5030700961923833</v>
      </c>
      <c r="F43" s="151">
        <f>'C 31'!F43/'C 32'!F43*1000</f>
        <v>1.3696000325990698</v>
      </c>
      <c r="G43" s="151">
        <f>'C 31'!G43/'C 32'!G43*1000</f>
        <v>1.3470892069299472</v>
      </c>
      <c r="H43" s="151">
        <f>'C 31'!H43/'C 32'!H43*1000</f>
        <v>1.1874313337727973</v>
      </c>
      <c r="I43" s="151">
        <f>'C 31'!I43/'C 32'!I43*1000</f>
        <v>1.2226404649875449</v>
      </c>
      <c r="J43" s="151">
        <f>'C 31'!J43/'C 32'!J43*1000</f>
        <v>1.2779407694436757</v>
      </c>
      <c r="K43" s="151">
        <f>'C 31'!K43/'C 32'!K43*1000</f>
        <v>1.3581212307063275</v>
      </c>
      <c r="L43" s="151">
        <f>'C 31'!L43/'C 32'!L43*1000</f>
        <v>1.4744232224664784</v>
      </c>
      <c r="M43" s="151">
        <f>'C 31'!M43/'C 32'!M43*1000</f>
        <v>1.2878881667182502</v>
      </c>
      <c r="N43" s="151">
        <f>'C 31'!N43/'C 32'!N43*1000</f>
        <v>1.1884919020608682</v>
      </c>
      <c r="O43" s="308">
        <f t="shared" si="0"/>
        <v>15.936048178153628</v>
      </c>
      <c r="P43" s="30"/>
    </row>
    <row r="44" spans="1:16" ht="11.1" customHeight="1" x14ac:dyDescent="0.25">
      <c r="A44" s="69"/>
      <c r="B44" s="70">
        <v>2025</v>
      </c>
      <c r="C44" s="151">
        <f>'C 31'!C44/'C 32'!C44*1000</f>
        <v>1.3587523392837586</v>
      </c>
      <c r="D44" s="151">
        <f>'C 31'!D44/'C 32'!D44*1000</f>
        <v>1.2899714321339286</v>
      </c>
      <c r="E44" s="151">
        <f>'C 31'!E44/'C 32'!E44*1000</f>
        <v>1.4700192329449031</v>
      </c>
      <c r="F44" s="151">
        <f>'C 31'!F44/'C 32'!F44*1000</f>
        <v>1.4169421487603304</v>
      </c>
      <c r="G44" s="151">
        <f>'C 31'!G44/'C 32'!G44*1000</f>
        <v>1.4295878222975427</v>
      </c>
      <c r="H44" s="151">
        <f>'C 31'!H44/'C 32'!H44*1000</f>
        <v>1.2563429137760158</v>
      </c>
      <c r="I44" s="151">
        <f>'C 31'!I44/'C 32'!I44*1000</f>
        <v>1.231182486784647</v>
      </c>
      <c r="J44" s="151">
        <f>'C 31'!J44/'C 32'!J44*1000</f>
        <v>1.2692007245556436</v>
      </c>
      <c r="K44" s="151">
        <f>'C 31'!K44/'C 32'!K44*1000</f>
        <v>1.3923562800243903</v>
      </c>
      <c r="L44" s="151">
        <f>'C 31'!L44/'C 32'!L44*1000</f>
        <v>1.4395226977950715</v>
      </c>
      <c r="M44" s="151">
        <f>'C 31'!M44/'C 32'!M44*1000</f>
        <v>1.3416328298413731</v>
      </c>
      <c r="N44" s="151">
        <f>'C 31'!N44/'C 32'!N44*1000</f>
        <v>1.2019595167259596</v>
      </c>
      <c r="O44" s="308">
        <f t="shared" si="0"/>
        <v>16.097470424923564</v>
      </c>
      <c r="P44" s="30"/>
    </row>
    <row r="45" spans="1:16" ht="11.1" customHeight="1" x14ac:dyDescent="0.25">
      <c r="A45" s="69" t="s">
        <v>40</v>
      </c>
      <c r="B45" s="70">
        <v>2024</v>
      </c>
      <c r="C45" s="151">
        <f>'C 31'!C45/'C 32'!C45*1000</f>
        <v>0.73619871559727224</v>
      </c>
      <c r="D45" s="151">
        <f>'C 31'!D45/'C 32'!D45*1000</f>
        <v>0.71455709325557337</v>
      </c>
      <c r="E45" s="151">
        <f>'C 31'!E45/'C 32'!E45*1000</f>
        <v>0.75896532601262467</v>
      </c>
      <c r="F45" s="151">
        <f>'C 31'!F45/'C 32'!F45*1000</f>
        <v>0.8362345605314585</v>
      </c>
      <c r="G45" s="151">
        <f>'C 31'!G45/'C 32'!G45*1000</f>
        <v>0.86464889164470615</v>
      </c>
      <c r="H45" s="151">
        <f>'C 31'!H45/'C 32'!H45*1000</f>
        <v>0.92510254306808859</v>
      </c>
      <c r="I45" s="151">
        <f>'C 31'!I45/'C 32'!I45*1000</f>
        <v>0.96762917933130699</v>
      </c>
      <c r="J45" s="151">
        <f>'C 31'!J45/'C 32'!J45*1000</f>
        <v>0.93857601400641966</v>
      </c>
      <c r="K45" s="151">
        <f>'C 31'!K45/'C 32'!K45*1000</f>
        <v>0.98949458185126971</v>
      </c>
      <c r="L45" s="151">
        <f>'C 31'!L45/'C 32'!L45*1000</f>
        <v>0.98431400329489283</v>
      </c>
      <c r="M45" s="151">
        <f>'C 31'!M45/'C 32'!M45*1000</f>
        <v>0.86779687378489789</v>
      </c>
      <c r="N45" s="151">
        <f>'C 31'!N45/'C 32'!N45*1000</f>
        <v>0.97870279855750719</v>
      </c>
      <c r="O45" s="308">
        <f t="shared" si="0"/>
        <v>10.562220580936016</v>
      </c>
      <c r="P45" s="30"/>
    </row>
    <row r="46" spans="1:16" ht="11.1" customHeight="1" x14ac:dyDescent="0.25">
      <c r="A46" s="69"/>
      <c r="B46" s="70">
        <v>2025</v>
      </c>
      <c r="C46" s="151">
        <f>'C 31'!C46/'C 32'!C46*1000</f>
        <v>0.7840890217571832</v>
      </c>
      <c r="D46" s="151">
        <f>'C 31'!D46/'C 32'!D46*1000</f>
        <v>0.77571435961838975</v>
      </c>
      <c r="E46" s="151">
        <f>'C 31'!E46/'C 32'!E46*1000</f>
        <v>0.85395180808027271</v>
      </c>
      <c r="F46" s="151">
        <f>'C 31'!F46/'C 32'!F46*1000</f>
        <v>0.81528519464437732</v>
      </c>
      <c r="G46" s="151">
        <f>'C 31'!G46/'C 32'!G46*1000</f>
        <v>0.88678184673886074</v>
      </c>
      <c r="H46" s="151">
        <f>'C 31'!H46/'C 32'!H46*1000</f>
        <v>0.84515648286140099</v>
      </c>
      <c r="I46" s="151">
        <f>'C 31'!I46/'C 32'!I46*1000</f>
        <v>0.8962336203669039</v>
      </c>
      <c r="J46" s="151">
        <f>'C 31'!J46/'C 32'!J46*1000</f>
        <v>0.89261087372918824</v>
      </c>
      <c r="K46" s="151">
        <f>'C 31'!K46/'C 32'!K46*1000</f>
        <v>0.83194400180505423</v>
      </c>
      <c r="L46" s="151">
        <f>'C 31'!L46/'C 32'!L46*1000</f>
        <v>0.8343010104056704</v>
      </c>
      <c r="M46" s="151">
        <f>'C 31'!M46/'C 32'!M46*1000</f>
        <v>0.97043802253725908</v>
      </c>
      <c r="N46" s="151">
        <f>'C 31'!N46/'C 32'!N46*1000</f>
        <v>0.94697507924139379</v>
      </c>
      <c r="O46" s="308">
        <f t="shared" si="0"/>
        <v>10.333481321785953</v>
      </c>
      <c r="P46" s="30"/>
    </row>
    <row r="47" spans="1:16" ht="11.1" customHeight="1" x14ac:dyDescent="0.25">
      <c r="A47" s="69" t="s">
        <v>29</v>
      </c>
      <c r="B47" s="70">
        <v>2024</v>
      </c>
      <c r="C47" s="151">
        <f>'C 31'!C47/'C 32'!C47*1000</f>
        <v>1.2895636747244861</v>
      </c>
      <c r="D47" s="151">
        <f>'C 31'!D47/'C 32'!D47*1000</f>
        <v>1.1749975673777739</v>
      </c>
      <c r="E47" s="151">
        <f>'C 31'!E47/'C 32'!E47*1000</f>
        <v>1.1478989389809988</v>
      </c>
      <c r="F47" s="151">
        <f>'C 31'!F47/'C 32'!F47*1000</f>
        <v>1.0264032600326756</v>
      </c>
      <c r="G47" s="151">
        <f>'C 31'!G47/'C 32'!G47*1000</f>
        <v>1.0169524031100368</v>
      </c>
      <c r="H47" s="151">
        <f>'C 31'!H47/'C 32'!H47*1000</f>
        <v>1.0161925865342856</v>
      </c>
      <c r="I47" s="151">
        <f>'C 31'!I47/'C 32'!I47*1000</f>
        <v>1.0905576959514938</v>
      </c>
      <c r="J47" s="151">
        <f>'C 31'!J47/'C 32'!J47*1000</f>
        <v>1.3146847359437233</v>
      </c>
      <c r="K47" s="151">
        <f>'C 31'!K47/'C 32'!K47*1000</f>
        <v>1.1401705194469163</v>
      </c>
      <c r="L47" s="151">
        <f>'C 31'!L47/'C 32'!L47*1000</f>
        <v>1.054049985943369</v>
      </c>
      <c r="M47" s="151">
        <f>'C 31'!M47/'C 32'!M47*1000</f>
        <v>1.1027678529391762</v>
      </c>
      <c r="N47" s="151">
        <f>'C 31'!N47/'C 32'!N47*1000</f>
        <v>1.0253440769516904</v>
      </c>
      <c r="O47" s="308">
        <f t="shared" si="0"/>
        <v>13.399583297936626</v>
      </c>
      <c r="P47" s="30"/>
    </row>
    <row r="48" spans="1:16" ht="11.1" customHeight="1" x14ac:dyDescent="0.25">
      <c r="A48" s="69"/>
      <c r="B48" s="70">
        <v>2025</v>
      </c>
      <c r="C48" s="151">
        <f>'C 31'!C48/'C 32'!C48*1000</f>
        <v>1.3898953274490862</v>
      </c>
      <c r="D48" s="151">
        <f>'C 31'!D48/'C 32'!D48*1000</f>
        <v>1.3411956222360411</v>
      </c>
      <c r="E48" s="151">
        <f>'C 31'!E48/'C 32'!E48*1000</f>
        <v>1.1826583274873446</v>
      </c>
      <c r="F48" s="151">
        <f>'C 31'!F48/'C 32'!F48*1000</f>
        <v>1.089758892416179</v>
      </c>
      <c r="G48" s="151">
        <f>'C 31'!G48/'C 32'!G48*1000</f>
        <v>1.0939150270886797</v>
      </c>
      <c r="H48" s="151">
        <f>'C 31'!H48/'C 32'!H48*1000</f>
        <v>1.0831241795746915</v>
      </c>
      <c r="I48" s="151">
        <f>'C 31'!I48/'C 32'!I48*1000</f>
        <v>0.99884727371988813</v>
      </c>
      <c r="J48" s="151">
        <f>'C 31'!J48/'C 32'!J48*1000</f>
        <v>0.98853985744794237</v>
      </c>
      <c r="K48" s="151">
        <f>'C 31'!K48/'C 32'!K48*1000</f>
        <v>1.0207185337355293</v>
      </c>
      <c r="L48" s="151">
        <f>'C 31'!L48/'C 32'!L48*1000</f>
        <v>1.0572694634284641</v>
      </c>
      <c r="M48" s="151">
        <f>'C 31'!M48/'C 32'!M48*1000</f>
        <v>1.1173452860144009</v>
      </c>
      <c r="N48" s="151">
        <f>'C 31'!N48/'C 32'!N48*1000</f>
        <v>1.0377643400403711</v>
      </c>
      <c r="O48" s="308">
        <f t="shared" si="0"/>
        <v>13.401032130638619</v>
      </c>
      <c r="P48" s="30"/>
    </row>
    <row r="49" spans="1:16" ht="11.1" customHeight="1" x14ac:dyDescent="0.25">
      <c r="A49" s="69" t="s">
        <v>33</v>
      </c>
      <c r="B49" s="70">
        <v>2024</v>
      </c>
      <c r="C49" s="151">
        <f>'C 31'!C49/'C 32'!C49*1000</f>
        <v>0.33680839987728861</v>
      </c>
      <c r="D49" s="151">
        <f>'C 31'!D49/'C 32'!D49*1000</f>
        <v>0.33867886333560809</v>
      </c>
      <c r="E49" s="151">
        <f>'C 31'!E49/'C 32'!E49*1000</f>
        <v>0.38026398806240264</v>
      </c>
      <c r="F49" s="151">
        <f>'C 31'!F49/'C 32'!F49*1000</f>
        <v>0.39304160878719613</v>
      </c>
      <c r="G49" s="151">
        <f>'C 31'!G49/'C 32'!G49*1000</f>
        <v>0.39641439115289995</v>
      </c>
      <c r="H49" s="151">
        <f>'C 31'!H49/'C 32'!H49*1000</f>
        <v>0.44174145657220176</v>
      </c>
      <c r="I49" s="151">
        <f>'C 31'!I49/'C 32'!I49*1000</f>
        <v>0.43959215803875995</v>
      </c>
      <c r="J49" s="151">
        <f>'C 31'!J49/'C 32'!J49*1000</f>
        <v>0.40697403441635693</v>
      </c>
      <c r="K49" s="151">
        <f>'C 31'!K49/'C 32'!K49*1000</f>
        <v>0.3875034700453211</v>
      </c>
      <c r="L49" s="151">
        <f>'C 31'!L49/'C 32'!L49*1000</f>
        <v>0.37634168167472842</v>
      </c>
      <c r="M49" s="151">
        <f>'C 31'!M49/'C 32'!M49*1000</f>
        <v>0.37381921058751938</v>
      </c>
      <c r="N49" s="151">
        <f>'C 31'!N49/'C 32'!N49*1000</f>
        <v>0.36905813065818344</v>
      </c>
      <c r="O49" s="308">
        <f t="shared" si="0"/>
        <v>4.6402373932084666</v>
      </c>
      <c r="P49" s="30"/>
    </row>
    <row r="50" spans="1:16" ht="11.1" customHeight="1" x14ac:dyDescent="0.25">
      <c r="A50" s="69"/>
      <c r="B50" s="70">
        <v>2025</v>
      </c>
      <c r="C50" s="151">
        <f>'C 31'!C50/'C 32'!C50*1000</f>
        <v>0.31761414066385074</v>
      </c>
      <c r="D50" s="151">
        <f>'C 31'!D50/'C 32'!D50*1000</f>
        <v>0.31952298135086976</v>
      </c>
      <c r="E50" s="151">
        <f>'C 31'!E50/'C 32'!E50*1000</f>
        <v>0.367876765304959</v>
      </c>
      <c r="F50" s="151">
        <f>'C 31'!F50/'C 32'!F50*1000</f>
        <v>0.3702773527391896</v>
      </c>
      <c r="G50" s="151">
        <f>'C 31'!G50/'C 32'!G50*1000</f>
        <v>0.38429901002547528</v>
      </c>
      <c r="H50" s="151">
        <f>'C 31'!H50/'C 32'!H50*1000</f>
        <v>0.40961863241820828</v>
      </c>
      <c r="I50" s="151">
        <f>'C 31'!I50/'C 32'!I50*1000</f>
        <v>0.40779940409863863</v>
      </c>
      <c r="J50" s="151">
        <f>'C 31'!J50/'C 32'!J50*1000</f>
        <v>0.38900040144520276</v>
      </c>
      <c r="K50" s="151">
        <f>'C 31'!K50/'C 32'!K50*1000</f>
        <v>0.37155635426796457</v>
      </c>
      <c r="L50" s="151">
        <f>'C 31'!L50/'C 32'!L50*1000</f>
        <v>0.35623398830799241</v>
      </c>
      <c r="M50" s="151">
        <f>'C 31'!M50/'C 32'!M50*1000</f>
        <v>0.35698804932921746</v>
      </c>
      <c r="N50" s="151">
        <f>'C 31'!N50/'C 32'!N50*1000</f>
        <v>0.36318897231056235</v>
      </c>
      <c r="O50" s="308">
        <f t="shared" si="0"/>
        <v>4.4139760522621305</v>
      </c>
      <c r="P50" s="30"/>
    </row>
    <row r="51" spans="1:16" ht="11.1" customHeight="1" x14ac:dyDescent="0.25">
      <c r="A51" s="69" t="s">
        <v>34</v>
      </c>
      <c r="B51" s="70">
        <v>2024</v>
      </c>
      <c r="C51" s="151">
        <f>'C 31'!C51/'C 32'!C51*1000</f>
        <v>1.4655522410432131</v>
      </c>
      <c r="D51" s="151">
        <f>'C 31'!D51/'C 32'!D51*1000</f>
        <v>1.3138505674862264</v>
      </c>
      <c r="E51" s="151">
        <f>'C 31'!E51/'C 32'!E51*1000</f>
        <v>1.4564563346966128</v>
      </c>
      <c r="F51" s="151">
        <f>'C 31'!F51/'C 32'!F51*1000</f>
        <v>1.4672653943830898</v>
      </c>
      <c r="G51" s="151">
        <f>'C 31'!G51/'C 32'!G51*1000</f>
        <v>1.3830141923856725</v>
      </c>
      <c r="H51" s="151">
        <f>'C 31'!H51/'C 32'!H51*1000</f>
        <v>1.3200332136469173</v>
      </c>
      <c r="I51" s="151">
        <f>'C 31'!I51/'C 32'!I51*1000</f>
        <v>1.3153964990998614</v>
      </c>
      <c r="J51" s="151">
        <f>'C 31'!J51/'C 32'!J51*1000</f>
        <v>1.4165951585501864</v>
      </c>
      <c r="K51" s="151">
        <f>'C 31'!K51/'C 32'!K51*1000</f>
        <v>1.3799761585388262</v>
      </c>
      <c r="L51" s="151">
        <f>'C 31'!L51/'C 32'!L51*1000</f>
        <v>1.3849757317715232</v>
      </c>
      <c r="M51" s="151">
        <f>'C 31'!M51/'C 32'!M51*1000</f>
        <v>1.384131417762255</v>
      </c>
      <c r="N51" s="151">
        <f>'C 31'!N51/'C 32'!N51*1000</f>
        <v>1.4037447186308558</v>
      </c>
      <c r="O51" s="308">
        <f t="shared" si="0"/>
        <v>16.690991627995238</v>
      </c>
      <c r="P51" s="30"/>
    </row>
    <row r="52" spans="1:16" ht="11.1" customHeight="1" x14ac:dyDescent="0.25">
      <c r="A52" s="69"/>
      <c r="B52" s="70">
        <v>2025</v>
      </c>
      <c r="C52" s="151">
        <f>'C 31'!C52/'C 32'!C52*1000</f>
        <v>1.495272845212033</v>
      </c>
      <c r="D52" s="151">
        <f>'C 31'!D52/'C 32'!D52*1000</f>
        <v>1.3481057375395236</v>
      </c>
      <c r="E52" s="151">
        <f>'C 31'!E52/'C 32'!E52*1000</f>
        <v>1.3884480647555182</v>
      </c>
      <c r="F52" s="151">
        <f>'C 31'!F52/'C 32'!F52*1000</f>
        <v>1.4315918086307826</v>
      </c>
      <c r="G52" s="151">
        <f>'C 31'!G52/'C 32'!G52*1000</f>
        <v>1.4163615272982533</v>
      </c>
      <c r="H52" s="151">
        <f>'C 31'!H52/'C 32'!H52*1000</f>
        <v>1.2786063758497936</v>
      </c>
      <c r="I52" s="151">
        <f>'C 31'!I52/'C 32'!I52*1000</f>
        <v>1.3221874930120576</v>
      </c>
      <c r="J52" s="151">
        <f>'C 31'!J52/'C 32'!J52*1000</f>
        <v>1.3861185497252759</v>
      </c>
      <c r="K52" s="151">
        <f>'C 31'!K52/'C 32'!K52*1000</f>
        <v>1.451065468644317</v>
      </c>
      <c r="L52" s="151">
        <f>'C 31'!L52/'C 32'!L52*1000</f>
        <v>1.4469291599950806</v>
      </c>
      <c r="M52" s="151">
        <f>'C 31'!M52/'C 32'!M52*1000</f>
        <v>1.4075031172177097</v>
      </c>
      <c r="N52" s="151">
        <f>'C 31'!N52/'C 32'!N52*1000</f>
        <v>1.4094652542467099</v>
      </c>
      <c r="O52" s="308">
        <f t="shared" si="0"/>
        <v>16.781655402127058</v>
      </c>
      <c r="P52" s="30"/>
    </row>
    <row r="53" spans="1:16" ht="11.1" customHeight="1" x14ac:dyDescent="0.25">
      <c r="A53" s="69" t="s">
        <v>20</v>
      </c>
      <c r="B53" s="70">
        <v>2024</v>
      </c>
      <c r="C53" s="151">
        <f>'C 31'!C53/'C 32'!C53*1000</f>
        <v>1.3815871768413694</v>
      </c>
      <c r="D53" s="151">
        <f>'C 31'!D53/'C 32'!D53*1000</f>
        <v>1.3939504193302281</v>
      </c>
      <c r="E53" s="151">
        <f>'C 31'!E53/'C 32'!E53*1000</f>
        <v>1.3716683076169951</v>
      </c>
      <c r="F53" s="151">
        <f>'C 31'!F53/'C 32'!F53*1000</f>
        <v>1.3565557987306611</v>
      </c>
      <c r="G53" s="151">
        <f>'C 31'!G53/'C 32'!G53*1000</f>
        <v>1.3381431024161772</v>
      </c>
      <c r="H53" s="151">
        <f>'C 31'!H53/'C 32'!H53*1000</f>
        <v>1.3444016556638374</v>
      </c>
      <c r="I53" s="151">
        <f>'C 31'!I53/'C 32'!I53*1000</f>
        <v>1.370900423245228</v>
      </c>
      <c r="J53" s="151">
        <f>'C 31'!J53/'C 32'!J53*1000</f>
        <v>1.3976538658407791</v>
      </c>
      <c r="K53" s="151">
        <f>'C 31'!K53/'C 32'!K53*1000</f>
        <v>1.3497297207941414</v>
      </c>
      <c r="L53" s="151">
        <f>'C 31'!L53/'C 32'!L53*1000</f>
        <v>1.3464894518368407</v>
      </c>
      <c r="M53" s="151">
        <f>'C 31'!M53/'C 32'!M53*1000</f>
        <v>1.2188336189785869</v>
      </c>
      <c r="N53" s="151">
        <f>'C 31'!N53/'C 32'!N53*1000</f>
        <v>1.3602609657278038</v>
      </c>
      <c r="O53" s="308">
        <f t="shared" si="0"/>
        <v>16.230174507022646</v>
      </c>
      <c r="P53" s="30"/>
    </row>
    <row r="54" spans="1:16" ht="11.1" customHeight="1" x14ac:dyDescent="0.25">
      <c r="A54" s="69"/>
      <c r="B54" s="70">
        <v>2025</v>
      </c>
      <c r="C54" s="151">
        <f>'C 31'!C54/'C 32'!C54*1000</f>
        <v>1.4491131577490264</v>
      </c>
      <c r="D54" s="151">
        <f>'C 31'!D54/'C 32'!D54*1000</f>
        <v>1.4426314397778854</v>
      </c>
      <c r="E54" s="151">
        <f>'C 31'!E54/'C 32'!E54*1000</f>
        <v>1.4197491012633281</v>
      </c>
      <c r="F54" s="151">
        <f>'C 31'!F54/'C 32'!F54*1000</f>
        <v>1.3629538287269303</v>
      </c>
      <c r="G54" s="151">
        <f>'C 31'!G54/'C 32'!G54*1000</f>
        <v>1.3428692750782119</v>
      </c>
      <c r="H54" s="151">
        <f>'C 31'!H54/'C 32'!H54*1000</f>
        <v>1.3537651981524927</v>
      </c>
      <c r="I54" s="151">
        <f>'C 31'!I54/'C 32'!I54*1000</f>
        <v>1.3806987955007237</v>
      </c>
      <c r="J54" s="151">
        <f>'C 31'!J54/'C 32'!J54*1000</f>
        <v>1.3980702645322358</v>
      </c>
      <c r="K54" s="151">
        <f>'C 31'!K54/'C 32'!K54*1000</f>
        <v>1.3374930286190996</v>
      </c>
      <c r="L54" s="151">
        <f>'C 31'!L54/'C 32'!L54*1000</f>
        <v>1.3349756705063112</v>
      </c>
      <c r="M54" s="151">
        <f>'C 31'!M54/'C 32'!M54*1000</f>
        <v>1.211107519301202</v>
      </c>
      <c r="N54" s="151">
        <f>'C 31'!N54/'C 32'!N54*1000</f>
        <v>1.3656101091194535</v>
      </c>
      <c r="O54" s="308">
        <f t="shared" si="0"/>
        <v>16.399037388326903</v>
      </c>
      <c r="P54" s="30"/>
    </row>
    <row r="55" spans="1:16" ht="11.1" customHeight="1" x14ac:dyDescent="0.25">
      <c r="A55" s="76" t="s">
        <v>28</v>
      </c>
      <c r="B55" s="70">
        <v>2024</v>
      </c>
      <c r="C55" s="151">
        <f>'C 31'!C55/'C 32'!C55*1000</f>
        <v>1.1339506715752177</v>
      </c>
      <c r="D55" s="151">
        <f>'C 31'!D55/'C 32'!D55*1000</f>
        <v>0.88089683381305861</v>
      </c>
      <c r="E55" s="151">
        <f>'C 31'!E55/'C 32'!E55*1000</f>
        <v>0.91625600961538456</v>
      </c>
      <c r="F55" s="151">
        <f>'C 31'!F55/'C 32'!F55*1000</f>
        <v>0.94193727711969155</v>
      </c>
      <c r="G55" s="151">
        <f>'C 31'!G55/'C 32'!G55*1000</f>
        <v>1.024079963652885</v>
      </c>
      <c r="H55" s="151">
        <f>'C 31'!H55/'C 32'!H55*1000</f>
        <v>1.3583141542002302</v>
      </c>
      <c r="I55" s="151">
        <f>'C 31'!I55/'C 32'!I55*1000</f>
        <v>1.1650598889862693</v>
      </c>
      <c r="J55" s="151">
        <f>'C 31'!J55/'C 32'!J55*1000</f>
        <v>1.0117858057904174</v>
      </c>
      <c r="K55" s="151">
        <f>'C 31'!K55/'C 32'!K55*1000</f>
        <v>1.0425746315656883</v>
      </c>
      <c r="L55" s="151">
        <f>'C 31'!L55/'C 32'!L55*1000</f>
        <v>1.0394075173195618</v>
      </c>
      <c r="M55" s="151">
        <f>'C 31'!M55/'C 32'!M55*1000</f>
        <v>1.1847652507186202</v>
      </c>
      <c r="N55" s="151">
        <f>'C 31'!N55/'C 32'!N55*1000</f>
        <v>1.1606373041248705</v>
      </c>
      <c r="O55" s="308">
        <f t="shared" si="0"/>
        <v>12.859665308481896</v>
      </c>
      <c r="P55" s="30"/>
    </row>
    <row r="56" spans="1:16" ht="11.1" customHeight="1" x14ac:dyDescent="0.25">
      <c r="A56" s="76"/>
      <c r="B56" s="70">
        <v>2025</v>
      </c>
      <c r="C56" s="151">
        <f>'C 31'!C56/'C 32'!C56*1000</f>
        <v>1.0973240350308142</v>
      </c>
      <c r="D56" s="151">
        <f>'C 31'!D56/'C 32'!D56*1000</f>
        <v>1.026162832919475</v>
      </c>
      <c r="E56" s="151">
        <f>'C 31'!E56/'C 32'!E56*1000</f>
        <v>1.0486725663716814</v>
      </c>
      <c r="F56" s="151">
        <f>'C 31'!F56/'C 32'!F56*1000</f>
        <v>1.1285272383571061</v>
      </c>
      <c r="G56" s="151">
        <f>'C 31'!G56/'C 32'!G56*1000</f>
        <v>1.3620190624392141</v>
      </c>
      <c r="H56" s="151">
        <f>'C 31'!H56/'C 32'!H56*1000</f>
        <v>1.4388808722142055</v>
      </c>
      <c r="I56" s="151">
        <f>'C 31'!I56/'C 32'!I56*1000</f>
        <v>1.2335210814290314</v>
      </c>
      <c r="J56" s="151">
        <f>'C 31'!J56/'C 32'!J56*1000</f>
        <v>1.2479541734860884</v>
      </c>
      <c r="K56" s="151">
        <f>'C 31'!K56/'C 32'!K56*1000</f>
        <v>1.2201655603217159</v>
      </c>
      <c r="L56" s="151">
        <f>'C 31'!L56/'C 32'!L56*1000</f>
        <v>1.2138893010832468</v>
      </c>
      <c r="M56" s="151">
        <f>'C 31'!M56/'C 32'!M56*1000</f>
        <v>1.2080892242086272</v>
      </c>
      <c r="N56" s="151">
        <f>'C 31'!N56/'C 32'!N56*1000</f>
        <v>1.1954260651629072</v>
      </c>
      <c r="O56" s="308">
        <f t="shared" si="0"/>
        <v>14.420632013024115</v>
      </c>
      <c r="P56" s="30"/>
    </row>
    <row r="57" spans="1:16" ht="11.1" customHeight="1" x14ac:dyDescent="0.25">
      <c r="A57" s="69" t="s">
        <v>135</v>
      </c>
      <c r="B57" s="70">
        <v>2024</v>
      </c>
      <c r="C57" s="151">
        <f>'C 31'!C57/'C 32'!C57*1000</f>
        <v>1.4405820028963392</v>
      </c>
      <c r="D57" s="151">
        <f>'C 31'!D57/'C 32'!D57*1000</f>
        <v>1.3645049604808366</v>
      </c>
      <c r="E57" s="151">
        <f>'C 31'!E57/'C 32'!E57*1000</f>
        <v>1.3432219302923996</v>
      </c>
      <c r="F57" s="151">
        <f>'C 31'!F57/'C 32'!F57*1000</f>
        <v>1.3435523691231166</v>
      </c>
      <c r="G57" s="151">
        <f>'C 31'!G57/'C 32'!G57*1000</f>
        <v>1.3120496018876502</v>
      </c>
      <c r="H57" s="151">
        <f>'C 31'!H57/'C 32'!H57*1000</f>
        <v>1.3153252312160819</v>
      </c>
      <c r="I57" s="151">
        <f>'C 31'!I57/'C 32'!I57*1000</f>
        <v>1.3192641325536065</v>
      </c>
      <c r="J57" s="151">
        <f>'C 31'!J57/'C 32'!J57*1000</f>
        <v>1.3761813254004303</v>
      </c>
      <c r="K57" s="151">
        <f>'C 31'!K57/'C 32'!K57*1000</f>
        <v>1.3451691856933576</v>
      </c>
      <c r="L57" s="151">
        <f>'C 31'!L57/'C 32'!L57*1000</f>
        <v>1.3072146945437584</v>
      </c>
      <c r="M57" s="151">
        <f>'C 31'!M57/'C 32'!M57*1000</f>
        <v>1.3390282968499734</v>
      </c>
      <c r="N57" s="151">
        <f>'C 31'!N57/'C 32'!N57*1000</f>
        <v>1.3188313078241538</v>
      </c>
      <c r="O57" s="308">
        <f t="shared" si="0"/>
        <v>16.124925038761702</v>
      </c>
      <c r="P57" s="30"/>
    </row>
    <row r="58" spans="1:16" ht="11.1" customHeight="1" x14ac:dyDescent="0.25">
      <c r="A58" s="77"/>
      <c r="B58" s="78">
        <v>2025</v>
      </c>
      <c r="C58" s="151">
        <f>'C 31'!C58/'C 32'!C58*1000</f>
        <v>1.4126462578048984</v>
      </c>
      <c r="D58" s="151">
        <f>'C 31'!D58/'C 32'!D58*1000</f>
        <v>1.4013880626611144</v>
      </c>
      <c r="E58" s="151">
        <f>'C 31'!E58/'C 32'!E58*1000</f>
        <v>1.3744491128835352</v>
      </c>
      <c r="F58" s="296">
        <f>'C 31'!F58/'C 32'!F58*1000</f>
        <v>1.3714694073381986</v>
      </c>
      <c r="G58" s="296">
        <f>'C 31'!G58/'C 32'!G58*1000</f>
        <v>1.3678211035777172</v>
      </c>
      <c r="H58" s="296">
        <f>'C 31'!H58/'C 32'!H58*1000</f>
        <v>1.3734308807722302</v>
      </c>
      <c r="I58" s="296">
        <f>'C 31'!I58/'C 32'!I58*1000</f>
        <v>1.4188330913764482</v>
      </c>
      <c r="J58" s="296">
        <f>'C 31'!J58/'C 32'!J58*1000</f>
        <v>1.4323709450728228</v>
      </c>
      <c r="K58" s="296">
        <f>'C 31'!K58/'C 32'!K58*1000</f>
        <v>1.4368516458920251</v>
      </c>
      <c r="L58" s="296">
        <f>'C 31'!L58/'C 32'!L58*1000</f>
        <v>1.3331100434960523</v>
      </c>
      <c r="M58" s="296">
        <f>'C 31'!M58/'C 32'!M58*1000</f>
        <v>1.4390984156560029</v>
      </c>
      <c r="N58" s="296">
        <f>'C 31'!N58/'C 32'!N58*1000</f>
        <v>1.3219301502144225</v>
      </c>
      <c r="O58" s="307">
        <f t="shared" si="0"/>
        <v>16.68339911674547</v>
      </c>
      <c r="P58" s="30"/>
    </row>
    <row r="59" spans="1:16" ht="9" customHeight="1" x14ac:dyDescent="0.3">
      <c r="A59" s="4" t="s">
        <v>141</v>
      </c>
      <c r="B59" s="85"/>
      <c r="C59" s="79"/>
      <c r="D59" s="79"/>
      <c r="E59" s="79"/>
      <c r="F59" s="79"/>
      <c r="G59" s="79"/>
      <c r="H59" s="79"/>
      <c r="I59" s="79"/>
      <c r="J59" s="81"/>
      <c r="K59" s="81"/>
      <c r="L59" s="80"/>
      <c r="M59" s="80"/>
      <c r="N59" s="80"/>
      <c r="O59" s="83"/>
      <c r="P59" s="83"/>
    </row>
    <row r="60" spans="1:16" ht="9" customHeight="1" x14ac:dyDescent="0.3">
      <c r="A60" s="209" t="s">
        <v>155</v>
      </c>
      <c r="B60" s="88"/>
      <c r="C60" s="85"/>
      <c r="D60" s="85"/>
      <c r="E60" s="85"/>
      <c r="F60" s="85"/>
      <c r="G60" s="85"/>
      <c r="H60" s="85"/>
      <c r="I60" s="85"/>
      <c r="J60" s="86"/>
      <c r="K60" s="87"/>
      <c r="L60" s="83"/>
      <c r="M60" s="83"/>
      <c r="N60" s="83"/>
      <c r="O60" s="83"/>
      <c r="P60" s="83"/>
    </row>
    <row r="61" spans="1:16" ht="9" customHeight="1" x14ac:dyDescent="0.3">
      <c r="A61" s="215" t="s">
        <v>159</v>
      </c>
      <c r="B61" s="89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</row>
    <row r="62" spans="1:16" ht="9" customHeight="1" x14ac:dyDescent="0.3">
      <c r="A62" s="211" t="s">
        <v>173</v>
      </c>
      <c r="B62" s="91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</row>
    <row r="63" spans="1:16" ht="9" customHeight="1" x14ac:dyDescent="0.3">
      <c r="A63" s="212" t="s">
        <v>174</v>
      </c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O65"/>
  <sheetViews>
    <sheetView showGridLines="0" zoomScaleNormal="100" workbookViewId="0">
      <selection activeCell="I47" sqref="I47"/>
    </sheetView>
  </sheetViews>
  <sheetFormatPr baseColWidth="10" defaultColWidth="6.33203125" defaultRowHeight="12" customHeight="1" x14ac:dyDescent="0.25"/>
  <cols>
    <col min="1" max="1" width="9.21875" style="31" customWidth="1"/>
    <col min="2" max="2" width="3.44140625" style="31" customWidth="1"/>
    <col min="3" max="14" width="4.664062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201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37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2" t="s">
        <v>26</v>
      </c>
    </row>
    <row r="5" spans="1:15" ht="12.95" customHeight="1" x14ac:dyDescent="0.25">
      <c r="A5" s="253" t="s">
        <v>24</v>
      </c>
      <c r="B5" s="243">
        <v>2024</v>
      </c>
      <c r="C5" s="244">
        <v>185338.34671928134</v>
      </c>
      <c r="D5" s="244">
        <v>180951.02304001022</v>
      </c>
      <c r="E5" s="244">
        <v>191960.31088971102</v>
      </c>
      <c r="F5" s="244">
        <v>194197.10946517807</v>
      </c>
      <c r="G5" s="244">
        <v>196177.54893245758</v>
      </c>
      <c r="H5" s="244">
        <v>191233.3994209134</v>
      </c>
      <c r="I5" s="244">
        <v>189444.62151941404</v>
      </c>
      <c r="J5" s="244">
        <v>185274.86240357821</v>
      </c>
      <c r="K5" s="244">
        <v>176821.57761315699</v>
      </c>
      <c r="L5" s="244">
        <v>179492.74711552772</v>
      </c>
      <c r="M5" s="244">
        <v>176419.93206349903</v>
      </c>
      <c r="N5" s="244">
        <v>181577.49231647202</v>
      </c>
      <c r="O5" s="245">
        <f>SUM(C5:N5)</f>
        <v>2228888.9714991995</v>
      </c>
    </row>
    <row r="6" spans="1:15" ht="12.95" customHeight="1" x14ac:dyDescent="0.25">
      <c r="A6" s="255"/>
      <c r="B6" s="246" t="s">
        <v>177</v>
      </c>
      <c r="C6" s="247">
        <v>194389.49574842269</v>
      </c>
      <c r="D6" s="247">
        <v>190397.24584286043</v>
      </c>
      <c r="E6" s="247">
        <v>202088.67739838504</v>
      </c>
      <c r="F6" s="247">
        <v>204279.55874081989</v>
      </c>
      <c r="G6" s="247">
        <v>204061.52194556905</v>
      </c>
      <c r="H6" s="247">
        <v>198909.53544039381</v>
      </c>
      <c r="I6" s="247">
        <v>196564.28752318097</v>
      </c>
      <c r="J6" s="247">
        <v>192118.79878178495</v>
      </c>
      <c r="K6" s="247">
        <v>184529.35093000066</v>
      </c>
      <c r="L6" s="247">
        <v>188719.34080445007</v>
      </c>
      <c r="M6" s="247">
        <v>183568.66130967703</v>
      </c>
      <c r="N6" s="247">
        <v>189656.92530251219</v>
      </c>
      <c r="O6" s="248">
        <f>SUM(C6:N6)</f>
        <v>2329283.3997680563</v>
      </c>
    </row>
    <row r="7" spans="1:15" ht="11.1" customHeight="1" x14ac:dyDescent="0.25">
      <c r="A7" s="69" t="s">
        <v>3</v>
      </c>
      <c r="B7" s="70" t="s">
        <v>162</v>
      </c>
      <c r="C7" s="105">
        <v>9354.7635056999989</v>
      </c>
      <c r="D7" s="105">
        <v>8773.3494351000008</v>
      </c>
      <c r="E7" s="105">
        <v>9405.6832516499981</v>
      </c>
      <c r="F7" s="105">
        <v>8872.2809379000009</v>
      </c>
      <c r="G7" s="105">
        <v>9442.178669699997</v>
      </c>
      <c r="H7" s="105">
        <v>9125.895369599999</v>
      </c>
      <c r="I7" s="105">
        <v>9234.324032399998</v>
      </c>
      <c r="J7" s="105">
        <v>9058.0629365999994</v>
      </c>
      <c r="K7" s="105">
        <v>8701.6778784000016</v>
      </c>
      <c r="L7" s="105">
        <v>8686.9874235600018</v>
      </c>
      <c r="M7" s="105">
        <v>8466.0908009670038</v>
      </c>
      <c r="N7" s="105">
        <v>8201.5553681999972</v>
      </c>
      <c r="O7" s="245">
        <f>SUM(C7:N7)</f>
        <v>107322.84960977701</v>
      </c>
    </row>
    <row r="8" spans="1:15" ht="11.1" customHeight="1" x14ac:dyDescent="0.25">
      <c r="A8" s="69"/>
      <c r="B8" s="70" t="s">
        <v>161</v>
      </c>
      <c r="C8" s="105">
        <v>8759.5579070999956</v>
      </c>
      <c r="D8" s="2">
        <v>8792.007225299998</v>
      </c>
      <c r="E8" s="105">
        <v>9484.3883844000011</v>
      </c>
      <c r="F8" s="105">
        <v>9009.2774709000023</v>
      </c>
      <c r="G8" s="105">
        <v>9435.822798600002</v>
      </c>
      <c r="H8" s="105">
        <v>8990.4276728999957</v>
      </c>
      <c r="I8" s="105">
        <v>8907.327006749998</v>
      </c>
      <c r="J8" s="105">
        <v>9018.6517871999986</v>
      </c>
      <c r="K8" s="105">
        <v>8487.3563977499998</v>
      </c>
      <c r="L8" s="105">
        <v>8355.6328531500003</v>
      </c>
      <c r="M8" s="105">
        <v>8656.5640870170027</v>
      </c>
      <c r="N8" s="105">
        <v>8680.8078693000007</v>
      </c>
      <c r="O8" s="245">
        <f t="shared" ref="O8:O58" si="0">SUM(C8:N8)</f>
        <v>106577.82146036699</v>
      </c>
    </row>
    <row r="9" spans="1:15" ht="11.1" customHeight="1" x14ac:dyDescent="0.25">
      <c r="A9" s="69" t="s">
        <v>4</v>
      </c>
      <c r="B9" s="70" t="s">
        <v>162</v>
      </c>
      <c r="C9" s="105">
        <v>2158.059849719516</v>
      </c>
      <c r="D9" s="105">
        <v>2002.1248000000001</v>
      </c>
      <c r="E9" s="105">
        <v>2032.088876</v>
      </c>
      <c r="F9" s="105">
        <v>2053.8988389839997</v>
      </c>
      <c r="G9" s="105">
        <v>2095.5264000000002</v>
      </c>
      <c r="H9" s="105">
        <v>1982.4213331103001</v>
      </c>
      <c r="I9" s="105">
        <v>2001.060168</v>
      </c>
      <c r="J9" s="105">
        <v>1882.4213331103001</v>
      </c>
      <c r="K9" s="105">
        <v>1673.0102999999999</v>
      </c>
      <c r="L9" s="105">
        <v>1794.2044000000001</v>
      </c>
      <c r="M9" s="105">
        <v>1672.2850000000001</v>
      </c>
      <c r="N9" s="105">
        <v>1702.38822</v>
      </c>
      <c r="O9" s="245">
        <f t="shared" si="0"/>
        <v>23049.489518924114</v>
      </c>
    </row>
    <row r="10" spans="1:15" ht="11.1" customHeight="1" x14ac:dyDescent="0.25">
      <c r="A10" s="69"/>
      <c r="B10" s="70" t="s">
        <v>161</v>
      </c>
      <c r="C10" s="105">
        <v>2161.2497195199999</v>
      </c>
      <c r="D10" s="2">
        <v>2202.1248000000001</v>
      </c>
      <c r="E10" s="105">
        <v>2132.0888759999998</v>
      </c>
      <c r="F10" s="105">
        <v>2153.6314699999998</v>
      </c>
      <c r="G10" s="105">
        <v>2102.1113999999998</v>
      </c>
      <c r="H10" s="105">
        <v>1985.9246000000001</v>
      </c>
      <c r="I10" s="105">
        <v>2025.4314833999999</v>
      </c>
      <c r="J10" s="105">
        <v>1998.4623999999999</v>
      </c>
      <c r="K10" s="105">
        <v>1784.0102999999999</v>
      </c>
      <c r="L10" s="105">
        <v>1902.2044000000001</v>
      </c>
      <c r="M10" s="105">
        <v>1782.2850000000001</v>
      </c>
      <c r="N10" s="105">
        <v>1921.1122</v>
      </c>
      <c r="O10" s="245">
        <f t="shared" si="0"/>
        <v>24150.636648919997</v>
      </c>
    </row>
    <row r="11" spans="1:15" ht="11.1" customHeight="1" x14ac:dyDescent="0.25">
      <c r="A11" s="73" t="s">
        <v>31</v>
      </c>
      <c r="B11" s="70" t="s">
        <v>162</v>
      </c>
      <c r="C11" s="105">
        <v>3410.1210000000001</v>
      </c>
      <c r="D11" s="105">
        <v>3271.1170000000002</v>
      </c>
      <c r="E11" s="105">
        <v>3335.2219999999998</v>
      </c>
      <c r="F11" s="105">
        <v>3379.5940000000001</v>
      </c>
      <c r="G11" s="105">
        <v>3029.0468000000001</v>
      </c>
      <c r="H11" s="105">
        <v>2928.2309999999998</v>
      </c>
      <c r="I11" s="105">
        <v>2691.6059999999998</v>
      </c>
      <c r="J11" s="105">
        <v>2277.9470000000001</v>
      </c>
      <c r="K11" s="105">
        <v>2021.152</v>
      </c>
      <c r="L11" s="105">
        <v>1906.278</v>
      </c>
      <c r="M11" s="105">
        <v>1770.723</v>
      </c>
      <c r="N11" s="105">
        <v>1692.7950000000001</v>
      </c>
      <c r="O11" s="245">
        <f t="shared" si="0"/>
        <v>31713.832799999996</v>
      </c>
    </row>
    <row r="12" spans="1:15" ht="11.1" customHeight="1" x14ac:dyDescent="0.25">
      <c r="A12" s="73"/>
      <c r="B12" s="70" t="s">
        <v>161</v>
      </c>
      <c r="C12" s="105">
        <v>3429.0749999999998</v>
      </c>
      <c r="D12" s="2">
        <v>3281.9879999999998</v>
      </c>
      <c r="E12" s="105">
        <v>3340.7372</v>
      </c>
      <c r="F12" s="105">
        <v>3388.6980000000003</v>
      </c>
      <c r="G12" s="105">
        <v>3035.77</v>
      </c>
      <c r="H12" s="105">
        <v>2922.6559999999999</v>
      </c>
      <c r="I12" s="105">
        <v>2694.2619999999997</v>
      </c>
      <c r="J12" s="105">
        <v>2281.0070000000001</v>
      </c>
      <c r="K12" s="105">
        <v>1998.288</v>
      </c>
      <c r="L12" s="105">
        <v>1911.665</v>
      </c>
      <c r="M12" s="105">
        <v>1760.3605</v>
      </c>
      <c r="N12" s="105">
        <v>1703.961</v>
      </c>
      <c r="O12" s="245">
        <f t="shared" si="0"/>
        <v>31748.467699999997</v>
      </c>
    </row>
    <row r="13" spans="1:15" ht="11.1" customHeight="1" x14ac:dyDescent="0.25">
      <c r="A13" s="69" t="s">
        <v>18</v>
      </c>
      <c r="B13" s="70" t="s">
        <v>162</v>
      </c>
      <c r="C13" s="105">
        <v>28269.835614800002</v>
      </c>
      <c r="D13" s="105">
        <v>25331.52146</v>
      </c>
      <c r="E13" s="105">
        <v>27315.383740000001</v>
      </c>
      <c r="F13" s="105">
        <v>26974.962520000005</v>
      </c>
      <c r="G13" s="105">
        <v>26422.669039999997</v>
      </c>
      <c r="H13" s="105">
        <v>27669.948599999996</v>
      </c>
      <c r="I13" s="105">
        <v>28661.825929999999</v>
      </c>
      <c r="J13" s="105">
        <v>28754.532360000005</v>
      </c>
      <c r="K13" s="105">
        <v>27666.350699999999</v>
      </c>
      <c r="L13" s="105">
        <v>28761.90712</v>
      </c>
      <c r="M13" s="105">
        <v>27687.231960000001</v>
      </c>
      <c r="N13" s="105">
        <v>28513.735527999997</v>
      </c>
      <c r="O13" s="245">
        <f t="shared" si="0"/>
        <v>332029.90457280003</v>
      </c>
    </row>
    <row r="14" spans="1:15" ht="11.1" customHeight="1" x14ac:dyDescent="0.25">
      <c r="A14" s="69"/>
      <c r="B14" s="70" t="s">
        <v>161</v>
      </c>
      <c r="C14" s="105">
        <v>33412.379670000002</v>
      </c>
      <c r="D14" s="2">
        <v>29281.464839999997</v>
      </c>
      <c r="E14" s="105">
        <v>32726.338930000002</v>
      </c>
      <c r="F14" s="105">
        <v>32172.039043999997</v>
      </c>
      <c r="G14" s="105">
        <v>32923.506104</v>
      </c>
      <c r="H14" s="105">
        <v>31904.86233</v>
      </c>
      <c r="I14" s="105">
        <v>33577.941660000004</v>
      </c>
      <c r="J14" s="105">
        <v>32883.576119999998</v>
      </c>
      <c r="K14" s="105">
        <v>31911.165000000001</v>
      </c>
      <c r="L14" s="105">
        <v>34134.814158499998</v>
      </c>
      <c r="M14" s="105">
        <v>31618.063139999998</v>
      </c>
      <c r="N14" s="105">
        <v>32371.690634999999</v>
      </c>
      <c r="O14" s="245">
        <f t="shared" si="0"/>
        <v>388917.84163149999</v>
      </c>
    </row>
    <row r="15" spans="1:15" ht="11.1" customHeight="1" x14ac:dyDescent="0.25">
      <c r="A15" s="69" t="s">
        <v>89</v>
      </c>
      <c r="B15" s="70" t="s">
        <v>162</v>
      </c>
      <c r="C15" s="105">
        <v>2603.4180000000001</v>
      </c>
      <c r="D15" s="105">
        <v>3304.6579999999999</v>
      </c>
      <c r="E15" s="105">
        <v>5394.143</v>
      </c>
      <c r="F15" s="105">
        <v>5909.348</v>
      </c>
      <c r="G15" s="105">
        <v>5989.3469999999998</v>
      </c>
      <c r="H15" s="105">
        <v>5280.4070000000002</v>
      </c>
      <c r="I15" s="105">
        <v>4308.3140000000003</v>
      </c>
      <c r="J15" s="105">
        <v>3355.0641000000001</v>
      </c>
      <c r="K15" s="105">
        <v>2485.2809999999999</v>
      </c>
      <c r="L15" s="105">
        <v>2310.3139999999999</v>
      </c>
      <c r="M15" s="105">
        <v>2020.4469999999999</v>
      </c>
      <c r="N15" s="105">
        <v>2380.4079999999999</v>
      </c>
      <c r="O15" s="245">
        <f t="shared" si="0"/>
        <v>45341.14910000001</v>
      </c>
    </row>
    <row r="16" spans="1:15" ht="11.1" customHeight="1" x14ac:dyDescent="0.25">
      <c r="A16" s="69"/>
      <c r="B16" s="70" t="s">
        <v>161</v>
      </c>
      <c r="C16" s="105">
        <v>2617.3180000000002</v>
      </c>
      <c r="D16" s="2">
        <v>3315.482</v>
      </c>
      <c r="E16" s="105">
        <v>5421.3609999999999</v>
      </c>
      <c r="F16" s="105">
        <v>5920.348</v>
      </c>
      <c r="G16" s="105">
        <v>5998.4470000000001</v>
      </c>
      <c r="H16" s="105">
        <v>5310.2470000000003</v>
      </c>
      <c r="I16" s="105">
        <v>4301.2860000000001</v>
      </c>
      <c r="J16" s="105">
        <v>3312.6480000000001</v>
      </c>
      <c r="K16" s="105">
        <v>2480.3180000000002</v>
      </c>
      <c r="L16" s="105">
        <v>2305.6469999999999</v>
      </c>
      <c r="M16" s="105">
        <v>2047.82395</v>
      </c>
      <c r="N16" s="105">
        <v>2389.4720000000002</v>
      </c>
      <c r="O16" s="245">
        <f t="shared" si="0"/>
        <v>45420.397949999999</v>
      </c>
    </row>
    <row r="17" spans="1:15" ht="11.1" customHeight="1" x14ac:dyDescent="0.25">
      <c r="A17" s="73" t="s">
        <v>0</v>
      </c>
      <c r="B17" s="70" t="s">
        <v>162</v>
      </c>
      <c r="C17" s="105">
        <v>32512.603999999999</v>
      </c>
      <c r="D17" s="105">
        <v>31067.920999999998</v>
      </c>
      <c r="E17" s="105">
        <v>31876.147000000001</v>
      </c>
      <c r="F17" s="105">
        <v>32053.945000000003</v>
      </c>
      <c r="G17" s="105">
        <v>32678.324399999998</v>
      </c>
      <c r="H17" s="105">
        <v>31559.071</v>
      </c>
      <c r="I17" s="105">
        <v>32136.863000000001</v>
      </c>
      <c r="J17" s="105">
        <v>32320.089</v>
      </c>
      <c r="K17" s="105">
        <v>30878.400000000001</v>
      </c>
      <c r="L17" s="105">
        <v>32750.435000000001</v>
      </c>
      <c r="M17" s="105">
        <v>30714.529000000002</v>
      </c>
      <c r="N17" s="105">
        <v>31912.088000000003</v>
      </c>
      <c r="O17" s="245">
        <f t="shared" si="0"/>
        <v>382460.41639999999</v>
      </c>
    </row>
    <row r="18" spans="1:15" ht="11.1" customHeight="1" x14ac:dyDescent="0.25">
      <c r="A18" s="73"/>
      <c r="B18" s="70" t="s">
        <v>161</v>
      </c>
      <c r="C18" s="105">
        <v>32916.517</v>
      </c>
      <c r="D18" s="2">
        <v>31334.190999999999</v>
      </c>
      <c r="E18" s="105">
        <v>32278.436000000002</v>
      </c>
      <c r="F18" s="105">
        <v>32513.992300000002</v>
      </c>
      <c r="G18" s="105">
        <v>32976.719000000005</v>
      </c>
      <c r="H18" s="105">
        <v>31927.922000000002</v>
      </c>
      <c r="I18" s="105">
        <v>32321.805999999997</v>
      </c>
      <c r="J18" s="105">
        <v>32407.237999999998</v>
      </c>
      <c r="K18" s="105">
        <v>31435.653000000002</v>
      </c>
      <c r="L18" s="105">
        <v>33357.26</v>
      </c>
      <c r="M18" s="105">
        <v>30948.317312210002</v>
      </c>
      <c r="N18" s="105">
        <v>32042.333999999999</v>
      </c>
      <c r="O18" s="245">
        <f t="shared" si="0"/>
        <v>386460.38561220997</v>
      </c>
    </row>
    <row r="19" spans="1:15" ht="11.1" customHeight="1" x14ac:dyDescent="0.25">
      <c r="A19" s="74" t="s">
        <v>15</v>
      </c>
      <c r="B19" s="70" t="s">
        <v>162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45">
        <f t="shared" si="0"/>
        <v>0</v>
      </c>
    </row>
    <row r="20" spans="1:15" ht="11.1" customHeight="1" x14ac:dyDescent="0.25">
      <c r="A20" s="73"/>
      <c r="B20" s="70" t="s">
        <v>161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>
        <v>0</v>
      </c>
      <c r="O20" s="245">
        <f t="shared" si="0"/>
        <v>0</v>
      </c>
    </row>
    <row r="21" spans="1:15" ht="11.1" customHeight="1" x14ac:dyDescent="0.25">
      <c r="A21" s="69" t="s">
        <v>32</v>
      </c>
      <c r="B21" s="70" t="s">
        <v>162</v>
      </c>
      <c r="C21" s="105">
        <v>11824.397000000001</v>
      </c>
      <c r="D21" s="105">
        <v>11009.706</v>
      </c>
      <c r="E21" s="105">
        <v>12301.74</v>
      </c>
      <c r="F21" s="105">
        <v>12201.906999999999</v>
      </c>
      <c r="G21" s="105">
        <v>12769.434999999999</v>
      </c>
      <c r="H21" s="105">
        <v>11725.359</v>
      </c>
      <c r="I21" s="105">
        <v>11638.647000000001</v>
      </c>
      <c r="J21" s="105">
        <v>10988.647000000001</v>
      </c>
      <c r="K21" s="105">
        <v>10139.406000000001</v>
      </c>
      <c r="L21" s="105">
        <v>10364.337</v>
      </c>
      <c r="M21" s="105">
        <v>10166.539000000001</v>
      </c>
      <c r="N21" s="105">
        <v>11586.370999999999</v>
      </c>
      <c r="O21" s="245">
        <f t="shared" si="0"/>
        <v>136716.49099999998</v>
      </c>
    </row>
    <row r="22" spans="1:15" ht="11.1" customHeight="1" x14ac:dyDescent="0.25">
      <c r="A22" s="69"/>
      <c r="B22" s="70" t="s">
        <v>161</v>
      </c>
      <c r="C22" s="105">
        <v>11847.64</v>
      </c>
      <c r="D22" s="2">
        <v>11169.378000000001</v>
      </c>
      <c r="E22" s="105">
        <v>12380.445</v>
      </c>
      <c r="F22" s="105">
        <v>12329.664000000001</v>
      </c>
      <c r="G22" s="105">
        <v>12814.339</v>
      </c>
      <c r="H22" s="105">
        <v>11809.316999999999</v>
      </c>
      <c r="I22" s="105">
        <v>11742.337</v>
      </c>
      <c r="J22" s="105">
        <v>10904.666999999999</v>
      </c>
      <c r="K22" s="105">
        <v>10115.314399999999</v>
      </c>
      <c r="L22" s="105">
        <v>10069</v>
      </c>
      <c r="M22" s="105">
        <v>10379.9140596</v>
      </c>
      <c r="N22" s="105">
        <v>11465</v>
      </c>
      <c r="O22" s="245">
        <f t="shared" si="0"/>
        <v>137027.01545960002</v>
      </c>
    </row>
    <row r="23" spans="1:15" ht="11.1" customHeight="1" x14ac:dyDescent="0.25">
      <c r="A23" s="69" t="s">
        <v>17</v>
      </c>
      <c r="B23" s="70" t="s">
        <v>162</v>
      </c>
      <c r="C23" s="105">
        <v>1624.347</v>
      </c>
      <c r="D23" s="105">
        <v>1645.3458000000001</v>
      </c>
      <c r="E23" s="105">
        <v>1656.085</v>
      </c>
      <c r="F23" s="105">
        <v>1950.348</v>
      </c>
      <c r="G23" s="105">
        <v>1960.6581000000001</v>
      </c>
      <c r="H23" s="105">
        <v>1870.066</v>
      </c>
      <c r="I23" s="105">
        <v>1701.2170000000001</v>
      </c>
      <c r="J23" s="105">
        <v>1853.2940000000001</v>
      </c>
      <c r="K23" s="105">
        <v>1859.3320000000001</v>
      </c>
      <c r="L23" s="105">
        <v>1863.4169999999999</v>
      </c>
      <c r="M23" s="105">
        <v>1670.3610000000001</v>
      </c>
      <c r="N23" s="105">
        <v>1714.328</v>
      </c>
      <c r="O23" s="245">
        <f t="shared" si="0"/>
        <v>21368.798900000005</v>
      </c>
    </row>
    <row r="24" spans="1:15" ht="11.1" customHeight="1" x14ac:dyDescent="0.25">
      <c r="A24" s="69"/>
      <c r="B24" s="70" t="s">
        <v>161</v>
      </c>
      <c r="C24" s="105">
        <v>1630.317</v>
      </c>
      <c r="D24" s="2">
        <v>1656.3489999999999</v>
      </c>
      <c r="E24" s="105">
        <v>1659.6479999999999</v>
      </c>
      <c r="F24" s="105">
        <v>1955.4041</v>
      </c>
      <c r="G24" s="105">
        <v>1965.394</v>
      </c>
      <c r="H24" s="105">
        <v>1882.347</v>
      </c>
      <c r="I24" s="105">
        <v>1710.6569999999999</v>
      </c>
      <c r="J24" s="105">
        <v>1868.4069999999999</v>
      </c>
      <c r="K24" s="105">
        <v>1870.347</v>
      </c>
      <c r="L24" s="105">
        <v>1875.2639999999999</v>
      </c>
      <c r="M24" s="105">
        <v>1678.405</v>
      </c>
      <c r="N24" s="105">
        <v>1723.1559999999999</v>
      </c>
      <c r="O24" s="245">
        <f t="shared" si="0"/>
        <v>21475.695099999997</v>
      </c>
    </row>
    <row r="25" spans="1:15" ht="11.1" customHeight="1" x14ac:dyDescent="0.25">
      <c r="A25" s="69" t="s">
        <v>39</v>
      </c>
      <c r="B25" s="70" t="s">
        <v>162</v>
      </c>
      <c r="C25" s="105">
        <v>5442.0914243699972</v>
      </c>
      <c r="D25" s="105">
        <v>5431.7175319799999</v>
      </c>
      <c r="E25" s="105">
        <v>5485.8481438500021</v>
      </c>
      <c r="F25" s="105">
        <v>5679.1189629</v>
      </c>
      <c r="G25" s="105">
        <v>5610.3146999999999</v>
      </c>
      <c r="H25" s="105">
        <v>5164.5024445500021</v>
      </c>
      <c r="I25" s="105">
        <v>5121.2491777800024</v>
      </c>
      <c r="J25" s="105">
        <v>5364.6157439999997</v>
      </c>
      <c r="K25" s="105">
        <v>5120.1553527000015</v>
      </c>
      <c r="L25" s="105">
        <v>4996.24776432</v>
      </c>
      <c r="M25" s="105">
        <v>5042.0602060200017</v>
      </c>
      <c r="N25" s="105">
        <v>5102.1068570999996</v>
      </c>
      <c r="O25" s="245">
        <f t="shared" si="0"/>
        <v>63560.028309570007</v>
      </c>
    </row>
    <row r="26" spans="1:15" ht="11.1" customHeight="1" x14ac:dyDescent="0.25">
      <c r="A26" s="69"/>
      <c r="B26" s="70" t="s">
        <v>161</v>
      </c>
      <c r="C26" s="105">
        <v>4673.8503577799993</v>
      </c>
      <c r="D26" s="2">
        <v>5435.4158699999998</v>
      </c>
      <c r="E26" s="105">
        <v>4939.5067754400015</v>
      </c>
      <c r="F26" s="105">
        <v>4764.1098179700011</v>
      </c>
      <c r="G26" s="105">
        <v>4856.0696827200018</v>
      </c>
      <c r="H26" s="105">
        <v>4914.4928044499993</v>
      </c>
      <c r="I26" s="105">
        <v>4232.41131537</v>
      </c>
      <c r="J26" s="105">
        <v>4377.1955195700011</v>
      </c>
      <c r="K26" s="105">
        <v>4358.1161380500016</v>
      </c>
      <c r="L26" s="105">
        <v>4202.3044558000001</v>
      </c>
      <c r="M26" s="105">
        <v>4284.9426515499999</v>
      </c>
      <c r="N26" s="105">
        <v>4390.2244000000001</v>
      </c>
      <c r="O26" s="245">
        <f t="shared" si="0"/>
        <v>55428.639788700006</v>
      </c>
    </row>
    <row r="27" spans="1:15" ht="11.1" customHeight="1" x14ac:dyDescent="0.25">
      <c r="A27" s="69" t="s">
        <v>38</v>
      </c>
      <c r="B27" s="70" t="s">
        <v>162</v>
      </c>
      <c r="C27" s="105">
        <v>8679.6288381780032</v>
      </c>
      <c r="D27" s="105">
        <v>7743.8233490760013</v>
      </c>
      <c r="E27" s="105">
        <v>8161.7482388430008</v>
      </c>
      <c r="F27" s="105">
        <v>8213.7934705140015</v>
      </c>
      <c r="G27" s="105">
        <v>8354.9867572259991</v>
      </c>
      <c r="H27" s="105">
        <v>7837.7864332680019</v>
      </c>
      <c r="I27" s="105">
        <v>8168.6587027950018</v>
      </c>
      <c r="J27" s="105">
        <v>8400.2172810930006</v>
      </c>
      <c r="K27" s="105">
        <v>8623.913914206003</v>
      </c>
      <c r="L27" s="105">
        <v>8824.0437267300022</v>
      </c>
      <c r="M27" s="105">
        <v>8692.1772601950015</v>
      </c>
      <c r="N27" s="105">
        <v>8772.5961657899988</v>
      </c>
      <c r="O27" s="245">
        <f t="shared" si="0"/>
        <v>100473.37413791403</v>
      </c>
    </row>
    <row r="28" spans="1:15" ht="11.1" customHeight="1" x14ac:dyDescent="0.25">
      <c r="A28" s="69"/>
      <c r="B28" s="70" t="s">
        <v>161</v>
      </c>
      <c r="C28" s="105">
        <v>8744.8153155489999</v>
      </c>
      <c r="D28" s="2">
        <v>8448.5967535260024</v>
      </c>
      <c r="E28" s="105">
        <v>8953.8558543270028</v>
      </c>
      <c r="F28" s="105">
        <v>9019.7512176690034</v>
      </c>
      <c r="G28" s="105">
        <v>8837.4725870940001</v>
      </c>
      <c r="H28" s="105">
        <v>8527.5370051579994</v>
      </c>
      <c r="I28" s="105">
        <v>8714.5119759549998</v>
      </c>
      <c r="J28" s="105">
        <v>9035.9231635680007</v>
      </c>
      <c r="K28" s="105">
        <v>9284.5375158886709</v>
      </c>
      <c r="L28" s="105">
        <v>9313.4140000000007</v>
      </c>
      <c r="M28" s="105">
        <v>9216.4719999999998</v>
      </c>
      <c r="N28" s="105">
        <v>9236.6420999999991</v>
      </c>
      <c r="O28" s="245">
        <f t="shared" si="0"/>
        <v>107333.52948873468</v>
      </c>
    </row>
    <row r="29" spans="1:15" ht="11.1" customHeight="1" x14ac:dyDescent="0.25">
      <c r="A29" s="69" t="s">
        <v>16</v>
      </c>
      <c r="B29" s="70" t="s">
        <v>162</v>
      </c>
      <c r="C29" s="105">
        <v>5176.407444299999</v>
      </c>
      <c r="D29" s="105">
        <v>5035.6502424000009</v>
      </c>
      <c r="E29" s="105">
        <v>5380.0028117999991</v>
      </c>
      <c r="F29" s="105">
        <v>5233.5008604000004</v>
      </c>
      <c r="G29" s="105">
        <v>5398.7452506000009</v>
      </c>
      <c r="H29" s="105">
        <v>5077.9126043999995</v>
      </c>
      <c r="I29" s="105">
        <v>5152.1638788</v>
      </c>
      <c r="J29" s="105">
        <v>5116.5051398999985</v>
      </c>
      <c r="K29" s="105">
        <v>5121.6542523000007</v>
      </c>
      <c r="L29" s="105">
        <v>5276.7046800000007</v>
      </c>
      <c r="M29" s="105">
        <v>5256.5252795999986</v>
      </c>
      <c r="N29" s="105">
        <v>5473.8729476999988</v>
      </c>
      <c r="O29" s="245">
        <f t="shared" si="0"/>
        <v>62699.645392200007</v>
      </c>
    </row>
    <row r="30" spans="1:15" ht="11.1" customHeight="1" x14ac:dyDescent="0.25">
      <c r="A30" s="69"/>
      <c r="B30" s="70" t="s">
        <v>161</v>
      </c>
      <c r="C30" s="105">
        <v>5619.0298121999995</v>
      </c>
      <c r="D30" s="2">
        <v>5239.2259961999998</v>
      </c>
      <c r="E30" s="105">
        <v>5852.7301445999992</v>
      </c>
      <c r="F30" s="105">
        <v>5545.5568920000005</v>
      </c>
      <c r="G30" s="105">
        <v>5651.4295800000027</v>
      </c>
      <c r="H30" s="105">
        <v>5357.0320722000024</v>
      </c>
      <c r="I30" s="105">
        <v>5281.3686113999984</v>
      </c>
      <c r="J30" s="105">
        <v>5197.6490813999999</v>
      </c>
      <c r="K30" s="105">
        <v>5161.6703294999998</v>
      </c>
      <c r="L30" s="105">
        <v>5357.8548153000002</v>
      </c>
      <c r="M30" s="105">
        <v>5280.316697700001</v>
      </c>
      <c r="N30" s="105">
        <v>5498.6480972518184</v>
      </c>
      <c r="O30" s="245">
        <f t="shared" si="0"/>
        <v>65042.51212975182</v>
      </c>
    </row>
    <row r="31" spans="1:15" ht="11.1" customHeight="1" x14ac:dyDescent="0.25">
      <c r="A31" s="69" t="s">
        <v>30</v>
      </c>
      <c r="B31" s="70" t="s">
        <v>162</v>
      </c>
      <c r="C31" s="105">
        <v>14659.35347</v>
      </c>
      <c r="D31" s="105">
        <v>14723.393880000001</v>
      </c>
      <c r="E31" s="105">
        <v>15080.181919999997</v>
      </c>
      <c r="F31" s="105">
        <v>15928.199720000001</v>
      </c>
      <c r="G31" s="105">
        <v>15997.883054999998</v>
      </c>
      <c r="H31" s="105">
        <v>16319.157349999998</v>
      </c>
      <c r="I31" s="105">
        <v>16532.258579999998</v>
      </c>
      <c r="J31" s="105">
        <v>16583.029900000001</v>
      </c>
      <c r="K31" s="105">
        <v>16468.618290000002</v>
      </c>
      <c r="L31" s="105">
        <v>15902.458919999997</v>
      </c>
      <c r="M31" s="105">
        <v>16061.01215</v>
      </c>
      <c r="N31" s="105">
        <v>16123.846019999999</v>
      </c>
      <c r="O31" s="245">
        <f t="shared" si="0"/>
        <v>190379.393255</v>
      </c>
    </row>
    <row r="32" spans="1:15" ht="11.1" customHeight="1" x14ac:dyDescent="0.25">
      <c r="A32" s="69"/>
      <c r="B32" s="70" t="s">
        <v>161</v>
      </c>
      <c r="C32" s="105">
        <v>15724.846259999998</v>
      </c>
      <c r="D32" s="2">
        <v>15789.988050000002</v>
      </c>
      <c r="E32" s="105">
        <v>16154.79198</v>
      </c>
      <c r="F32" s="105">
        <v>17200.890829999997</v>
      </c>
      <c r="G32" s="105">
        <v>17182.671905000003</v>
      </c>
      <c r="H32" s="105">
        <v>17534.253099999998</v>
      </c>
      <c r="I32" s="105">
        <v>17784.333360000001</v>
      </c>
      <c r="J32" s="105">
        <v>17822.89603</v>
      </c>
      <c r="K32" s="105">
        <v>17698.504579999997</v>
      </c>
      <c r="L32" s="105">
        <v>17288.584750000002</v>
      </c>
      <c r="M32" s="105">
        <v>17442.538119999997</v>
      </c>
      <c r="N32" s="105">
        <v>17601.684920000003</v>
      </c>
      <c r="O32" s="245">
        <f t="shared" si="0"/>
        <v>205225.98388500002</v>
      </c>
    </row>
    <row r="33" spans="1:15" ht="11.1" customHeight="1" x14ac:dyDescent="0.25">
      <c r="A33" s="69" t="s">
        <v>92</v>
      </c>
      <c r="B33" s="70" t="s">
        <v>162</v>
      </c>
      <c r="C33" s="105">
        <v>4058.328</v>
      </c>
      <c r="D33" s="105">
        <v>3602.47</v>
      </c>
      <c r="E33" s="105">
        <v>3388.39</v>
      </c>
      <c r="F33" s="105">
        <v>3404.28</v>
      </c>
      <c r="G33" s="105">
        <v>3506.77</v>
      </c>
      <c r="H33" s="105">
        <v>3622.348</v>
      </c>
      <c r="I33" s="105">
        <v>3432.41</v>
      </c>
      <c r="J33" s="105">
        <v>3520.6410000000001</v>
      </c>
      <c r="K33" s="105">
        <v>3610.2370000000001</v>
      </c>
      <c r="L33" s="105">
        <v>4005.3719999999998</v>
      </c>
      <c r="M33" s="105">
        <v>4010.3069999999998</v>
      </c>
      <c r="N33" s="105">
        <v>4038.3470000000002</v>
      </c>
      <c r="O33" s="245">
        <f t="shared" si="0"/>
        <v>44199.900000000009</v>
      </c>
    </row>
    <row r="34" spans="1:15" ht="11.1" customHeight="1" x14ac:dyDescent="0.25">
      <c r="A34" s="69"/>
      <c r="B34" s="70" t="s">
        <v>161</v>
      </c>
      <c r="C34" s="105">
        <v>4069.3879999999999</v>
      </c>
      <c r="D34" s="2">
        <v>3702.4189999999999</v>
      </c>
      <c r="E34" s="105">
        <v>3485.6469999999999</v>
      </c>
      <c r="F34" s="105">
        <v>3509.4470000000001</v>
      </c>
      <c r="G34" s="105">
        <v>3551.6469999999999</v>
      </c>
      <c r="H34" s="105">
        <v>3670.328</v>
      </c>
      <c r="I34" s="105">
        <v>3465.3258000000001</v>
      </c>
      <c r="J34" s="105">
        <v>3561.297</v>
      </c>
      <c r="K34" s="105">
        <v>3652.2379999999998</v>
      </c>
      <c r="L34" s="105">
        <v>4058.3470000000002</v>
      </c>
      <c r="M34" s="105">
        <v>4005.6669999999999</v>
      </c>
      <c r="N34" s="105">
        <v>4069.6570000000002</v>
      </c>
      <c r="O34" s="245">
        <f t="shared" si="0"/>
        <v>44801.407800000001</v>
      </c>
    </row>
    <row r="35" spans="1:15" ht="11.1" customHeight="1" x14ac:dyDescent="0.25">
      <c r="A35" s="69" t="s">
        <v>182</v>
      </c>
      <c r="B35" s="70" t="s">
        <v>162</v>
      </c>
      <c r="C35" s="105">
        <v>23902.627236299995</v>
      </c>
      <c r="D35" s="105">
        <v>22405.715145000002</v>
      </c>
      <c r="E35" s="105">
        <v>22917.897219500006</v>
      </c>
      <c r="F35" s="105">
        <v>22772.765224000002</v>
      </c>
      <c r="G35" s="105">
        <v>24429.909790600002</v>
      </c>
      <c r="H35" s="105">
        <v>23928.634726000004</v>
      </c>
      <c r="I35" s="105">
        <v>24122.682080700004</v>
      </c>
      <c r="J35" s="105">
        <v>24403.119542100001</v>
      </c>
      <c r="K35" s="105">
        <v>23642.804473</v>
      </c>
      <c r="L35" s="105">
        <v>23542.143809000001</v>
      </c>
      <c r="M35" s="105">
        <v>24080.277815000001</v>
      </c>
      <c r="N35" s="105">
        <v>24003.638605000004</v>
      </c>
      <c r="O35" s="245">
        <f t="shared" si="0"/>
        <v>284152.21566620003</v>
      </c>
    </row>
    <row r="36" spans="1:15" ht="11.1" customHeight="1" x14ac:dyDescent="0.25">
      <c r="A36" s="69"/>
      <c r="B36" s="70" t="s">
        <v>161</v>
      </c>
      <c r="C36" s="105">
        <v>24664.653310499998</v>
      </c>
      <c r="D36" s="2">
        <v>23781.506539000002</v>
      </c>
      <c r="E36" s="105">
        <v>24095.693691100001</v>
      </c>
      <c r="F36" s="105">
        <v>24247.277313999999</v>
      </c>
      <c r="G36" s="105">
        <v>22833.911017999999</v>
      </c>
      <c r="H36" s="105">
        <v>24196.105404100002</v>
      </c>
      <c r="I36" s="105">
        <v>24372.884613100006</v>
      </c>
      <c r="J36" s="105">
        <v>24500.049577000002</v>
      </c>
      <c r="K36" s="105">
        <v>24144.889684999998</v>
      </c>
      <c r="L36" s="105">
        <v>24761.735440000004</v>
      </c>
      <c r="M36" s="105">
        <v>23704.286305999998</v>
      </c>
      <c r="N36" s="105">
        <v>23674.175080000001</v>
      </c>
      <c r="O36" s="245">
        <f t="shared" si="0"/>
        <v>288977.16797780007</v>
      </c>
    </row>
    <row r="37" spans="1:15" ht="11.1" customHeight="1" x14ac:dyDescent="0.25">
      <c r="A37" s="69" t="s">
        <v>10</v>
      </c>
      <c r="B37" s="70" t="s">
        <v>162</v>
      </c>
      <c r="C37" s="105">
        <v>7531.0819377750004</v>
      </c>
      <c r="D37" s="105">
        <v>7196.0811289200001</v>
      </c>
      <c r="E37" s="105">
        <v>7354.7560857960007</v>
      </c>
      <c r="F37" s="105">
        <v>7738.9063802999999</v>
      </c>
      <c r="G37" s="105">
        <v>7652.7588807000002</v>
      </c>
      <c r="H37" s="105">
        <v>7656.7878443699992</v>
      </c>
      <c r="I37" s="105">
        <v>7825.0218786000005</v>
      </c>
      <c r="J37" s="105">
        <v>7785.0682555500007</v>
      </c>
      <c r="K37" s="105">
        <v>7789.2860268900004</v>
      </c>
      <c r="L37" s="105">
        <v>7758.9551947500004</v>
      </c>
      <c r="M37" s="105">
        <v>7875.4559274000003</v>
      </c>
      <c r="N37" s="105">
        <v>7798.6368067499998</v>
      </c>
      <c r="O37" s="245">
        <f t="shared" si="0"/>
        <v>91962.796347801021</v>
      </c>
    </row>
    <row r="38" spans="1:15" ht="11.1" customHeight="1" x14ac:dyDescent="0.25">
      <c r="A38" s="69"/>
      <c r="B38" s="70" t="s">
        <v>161</v>
      </c>
      <c r="C38" s="105">
        <v>7965.2099735100001</v>
      </c>
      <c r="D38" s="2">
        <v>7490.0511509669996</v>
      </c>
      <c r="E38" s="105">
        <v>7701.2088488999998</v>
      </c>
      <c r="F38" s="105">
        <v>8061.1279686999997</v>
      </c>
      <c r="G38" s="105">
        <v>7940.1945572999994</v>
      </c>
      <c r="H38" s="105">
        <v>7970.661263</v>
      </c>
      <c r="I38" s="105">
        <v>8004.5730000000003</v>
      </c>
      <c r="J38" s="105">
        <v>8400.6612629999981</v>
      </c>
      <c r="K38" s="105">
        <v>8306.4150000000009</v>
      </c>
      <c r="L38" s="105">
        <v>8344.3140000000003</v>
      </c>
      <c r="M38" s="105">
        <v>8381.2279999999992</v>
      </c>
      <c r="N38" s="105">
        <v>8428.6368067500007</v>
      </c>
      <c r="O38" s="245">
        <f t="shared" si="0"/>
        <v>96994.281832127002</v>
      </c>
    </row>
    <row r="39" spans="1:15" ht="11.1" customHeight="1" x14ac:dyDescent="0.25">
      <c r="A39" s="69" t="s">
        <v>61</v>
      </c>
      <c r="B39" s="70" t="s">
        <v>162</v>
      </c>
      <c r="C39" s="105">
        <v>115.42352760000001</v>
      </c>
      <c r="D39" s="105">
        <v>110.43442170000002</v>
      </c>
      <c r="E39" s="105">
        <v>107.25493770000001</v>
      </c>
      <c r="F39" s="105">
        <v>99.756310500000026</v>
      </c>
      <c r="G39" s="105">
        <v>100.97958600000001</v>
      </c>
      <c r="H39" s="105">
        <v>108.64338120000002</v>
      </c>
      <c r="I39" s="105">
        <v>110.78024220000002</v>
      </c>
      <c r="J39" s="105">
        <v>114.69059460000003</v>
      </c>
      <c r="K39" s="105">
        <v>114.62659200000002</v>
      </c>
      <c r="L39" s="105">
        <v>107.77108770000002</v>
      </c>
      <c r="M39" s="105">
        <v>111.19625910000002</v>
      </c>
      <c r="N39" s="105">
        <v>113.11427250000003</v>
      </c>
      <c r="O39" s="245">
        <f t="shared" si="0"/>
        <v>1314.6712127999999</v>
      </c>
    </row>
    <row r="40" spans="1:15" ht="11.1" customHeight="1" x14ac:dyDescent="0.25">
      <c r="A40" s="69"/>
      <c r="B40" s="70" t="s">
        <v>161</v>
      </c>
      <c r="C40" s="105">
        <v>113.04820530000002</v>
      </c>
      <c r="D40" s="2">
        <v>95.448522600000018</v>
      </c>
      <c r="E40" s="105">
        <v>113.18343660000002</v>
      </c>
      <c r="F40" s="105">
        <v>117.27031230000003</v>
      </c>
      <c r="G40" s="105">
        <v>117.69768450000004</v>
      </c>
      <c r="H40" s="105">
        <v>117.63884340000001</v>
      </c>
      <c r="I40" s="105">
        <v>114.42942270000002</v>
      </c>
      <c r="J40" s="105">
        <v>113.6035827</v>
      </c>
      <c r="K40" s="105">
        <v>108.64854270000004</v>
      </c>
      <c r="L40" s="105">
        <v>115.44520590000002</v>
      </c>
      <c r="M40" s="105">
        <v>114.49858679999998</v>
      </c>
      <c r="N40" s="105">
        <v>114.0216642</v>
      </c>
      <c r="O40" s="245">
        <f t="shared" si="0"/>
        <v>1354.9340097000002</v>
      </c>
    </row>
    <row r="41" spans="1:15" ht="11.1" customHeight="1" x14ac:dyDescent="0.25">
      <c r="A41" s="69" t="s">
        <v>62</v>
      </c>
      <c r="B41" s="70" t="s">
        <v>162</v>
      </c>
      <c r="C41" s="105">
        <v>121.92999062400001</v>
      </c>
      <c r="D41" s="105">
        <v>121.266892719</v>
      </c>
      <c r="E41" s="105">
        <v>117.069674472</v>
      </c>
      <c r="F41" s="105">
        <v>115.839998712</v>
      </c>
      <c r="G41" s="105">
        <v>117.04998851100001</v>
      </c>
      <c r="H41" s="105">
        <v>116.14999840200001</v>
      </c>
      <c r="I41" s="105">
        <v>111.389990841</v>
      </c>
      <c r="J41" s="105">
        <v>116.82999505800001</v>
      </c>
      <c r="K41" s="105">
        <v>115.82000306099999</v>
      </c>
      <c r="L41" s="105">
        <v>114.59999995200002</v>
      </c>
      <c r="M41" s="105">
        <v>94.480008417000008</v>
      </c>
      <c r="N41" s="105">
        <v>93.520021032000017</v>
      </c>
      <c r="O41" s="245">
        <f t="shared" si="0"/>
        <v>1355.9465618009999</v>
      </c>
    </row>
    <row r="42" spans="1:15" ht="11.1" customHeight="1" x14ac:dyDescent="0.25">
      <c r="A42" s="69"/>
      <c r="B42" s="70" t="s">
        <v>161</v>
      </c>
      <c r="C42" s="105">
        <v>116.01000819900001</v>
      </c>
      <c r="D42" s="2">
        <v>117.86000335200001</v>
      </c>
      <c r="E42" s="105">
        <v>114.27001493400002</v>
      </c>
      <c r="F42" s="105">
        <v>117.31001455799999</v>
      </c>
      <c r="G42" s="105">
        <v>114.57998365500001</v>
      </c>
      <c r="H42" s="105">
        <v>116.136908838</v>
      </c>
      <c r="I42" s="105">
        <v>112.03471380600001</v>
      </c>
      <c r="J42" s="105">
        <v>114.93823304700001</v>
      </c>
      <c r="K42" s="105">
        <v>106.21999501200001</v>
      </c>
      <c r="L42" s="105">
        <v>115.78999410000003</v>
      </c>
      <c r="M42" s="105">
        <v>95.123999999999995</v>
      </c>
      <c r="N42" s="105">
        <v>96.408799999999999</v>
      </c>
      <c r="O42" s="245">
        <f t="shared" si="0"/>
        <v>1336.682669501</v>
      </c>
    </row>
    <row r="43" spans="1:15" ht="11.1" customHeight="1" x14ac:dyDescent="0.25">
      <c r="A43" s="69" t="s">
        <v>19</v>
      </c>
      <c r="B43" s="70" t="s">
        <v>162</v>
      </c>
      <c r="C43" s="105">
        <v>1543.0183848884271</v>
      </c>
      <c r="D43" s="105">
        <v>1400.6572580000002</v>
      </c>
      <c r="E43" s="105">
        <v>1528.78224</v>
      </c>
      <c r="F43" s="105">
        <v>1485.826425</v>
      </c>
      <c r="G43" s="105">
        <v>1467.7901891705117</v>
      </c>
      <c r="H43" s="105">
        <v>1471.3944067131058</v>
      </c>
      <c r="I43" s="105">
        <v>1500.112468</v>
      </c>
      <c r="J43" s="105">
        <v>1493.3066542678832</v>
      </c>
      <c r="K43" s="105">
        <v>1461.1235999999999</v>
      </c>
      <c r="L43" s="105">
        <v>1530.1219799999999</v>
      </c>
      <c r="M43" s="105">
        <v>1542.8794</v>
      </c>
      <c r="N43" s="105">
        <v>1580.4739999999999</v>
      </c>
      <c r="O43" s="245">
        <f t="shared" si="0"/>
        <v>18005.487006039926</v>
      </c>
    </row>
    <row r="44" spans="1:15" ht="11.1" customHeight="1" x14ac:dyDescent="0.25">
      <c r="A44" s="69"/>
      <c r="B44" s="70" t="s">
        <v>161</v>
      </c>
      <c r="C44" s="105">
        <v>1544.2843</v>
      </c>
      <c r="D44" s="2">
        <v>1539.8270335236118</v>
      </c>
      <c r="E44" s="105">
        <v>1538.1479999999999</v>
      </c>
      <c r="F44" s="105">
        <v>1285.8632920036246</v>
      </c>
      <c r="G44" s="105">
        <v>1317.8140000000001</v>
      </c>
      <c r="H44" s="105">
        <v>1440.9994406713099</v>
      </c>
      <c r="I44" s="105">
        <v>1469.978212</v>
      </c>
      <c r="J44" s="105">
        <v>1755.2260000000001</v>
      </c>
      <c r="K44" s="105">
        <v>1807.116</v>
      </c>
      <c r="L44" s="105">
        <v>1755.1219799999999</v>
      </c>
      <c r="M44" s="105">
        <v>1748.8794</v>
      </c>
      <c r="N44" s="105">
        <v>1667.9939999999999</v>
      </c>
      <c r="O44" s="245">
        <f t="shared" si="0"/>
        <v>18871.251658198547</v>
      </c>
    </row>
    <row r="45" spans="1:15" ht="11.1" customHeight="1" x14ac:dyDescent="0.25">
      <c r="A45" s="69" t="s">
        <v>40</v>
      </c>
      <c r="B45" s="70" t="s">
        <v>162</v>
      </c>
      <c r="C45" s="105">
        <v>3407.7964930085973</v>
      </c>
      <c r="D45" s="105">
        <v>3248.0528799999997</v>
      </c>
      <c r="E45" s="105">
        <v>3520.6986999999999</v>
      </c>
      <c r="F45" s="105">
        <v>3750.0116582999999</v>
      </c>
      <c r="G45" s="105">
        <v>3248.0116582999999</v>
      </c>
      <c r="H45" s="105">
        <v>3481.6935099999996</v>
      </c>
      <c r="I45" s="105">
        <v>3499.2406299999998</v>
      </c>
      <c r="J45" s="105">
        <v>3207.7759368567145</v>
      </c>
      <c r="K45" s="105">
        <v>3095.6002899999999</v>
      </c>
      <c r="L45" s="105">
        <v>3573.3728200000005</v>
      </c>
      <c r="M45" s="105">
        <v>3284.1252500000001</v>
      </c>
      <c r="N45" s="105">
        <v>3018</v>
      </c>
      <c r="O45" s="245">
        <f t="shared" si="0"/>
        <v>40334.379826465309</v>
      </c>
    </row>
    <row r="46" spans="1:15" ht="11.1" customHeight="1" x14ac:dyDescent="0.25">
      <c r="A46" s="69"/>
      <c r="B46" s="70" t="s">
        <v>161</v>
      </c>
      <c r="C46" s="105">
        <v>3412.2002000000002</v>
      </c>
      <c r="D46" s="2">
        <v>3850.5830399999995</v>
      </c>
      <c r="E46" s="105">
        <v>3972.99496</v>
      </c>
      <c r="F46" s="105">
        <v>4073.1296000000002</v>
      </c>
      <c r="G46" s="105">
        <v>3551.36627</v>
      </c>
      <c r="H46" s="105">
        <v>3647.6763000000001</v>
      </c>
      <c r="I46" s="105">
        <v>3606.3780200000001</v>
      </c>
      <c r="J46" s="105">
        <v>3334.77981</v>
      </c>
      <c r="K46" s="105">
        <v>3302.7683999999999</v>
      </c>
      <c r="L46" s="105">
        <v>3429.9121799999998</v>
      </c>
      <c r="M46" s="105">
        <v>3498.24872</v>
      </c>
      <c r="N46" s="105">
        <v>3552.8791500000002</v>
      </c>
      <c r="O46" s="245">
        <f t="shared" si="0"/>
        <v>43232.916650000006</v>
      </c>
    </row>
    <row r="47" spans="1:15" ht="11.1" customHeight="1" x14ac:dyDescent="0.25">
      <c r="A47" s="69" t="s">
        <v>29</v>
      </c>
      <c r="B47" s="70" t="s">
        <v>162</v>
      </c>
      <c r="C47" s="105">
        <v>2957.41</v>
      </c>
      <c r="D47" s="105">
        <v>3218.7605551152556</v>
      </c>
      <c r="E47" s="105">
        <v>3704.2809999999999</v>
      </c>
      <c r="F47" s="105">
        <v>4881.9855181680414</v>
      </c>
      <c r="G47" s="105">
        <v>5305.9649301500358</v>
      </c>
      <c r="H47" s="105">
        <v>4834.3379999999997</v>
      </c>
      <c r="I47" s="105">
        <v>4412.1765190980377</v>
      </c>
      <c r="J47" s="105">
        <v>3558.3320624422699</v>
      </c>
      <c r="K47" s="105">
        <v>2871.2869999999998</v>
      </c>
      <c r="L47" s="105">
        <v>2822.7076125157109</v>
      </c>
      <c r="M47" s="105">
        <v>2901.3339999999998</v>
      </c>
      <c r="N47" s="105">
        <v>3172.4740000000002</v>
      </c>
      <c r="O47" s="245">
        <f t="shared" si="0"/>
        <v>44641.051197489345</v>
      </c>
    </row>
    <row r="48" spans="1:15" ht="11.1" customHeight="1" x14ac:dyDescent="0.25">
      <c r="A48" s="69"/>
      <c r="B48" s="70" t="s">
        <v>161</v>
      </c>
      <c r="C48" s="105">
        <v>3255.9313578647002</v>
      </c>
      <c r="D48" s="2">
        <v>3530.7565381918398</v>
      </c>
      <c r="E48" s="105">
        <v>3804.355</v>
      </c>
      <c r="F48" s="105">
        <v>5040.2499737192502</v>
      </c>
      <c r="G48" s="105">
        <v>5550.3440000000001</v>
      </c>
      <c r="H48" s="105">
        <v>5061.8846462765296</v>
      </c>
      <c r="I48" s="105">
        <v>4519.4080000000004</v>
      </c>
      <c r="J48" s="105">
        <v>3649.3249999999998</v>
      </c>
      <c r="K48" s="105">
        <v>2946.2890000000002</v>
      </c>
      <c r="L48" s="105">
        <v>2901.6280000000002</v>
      </c>
      <c r="M48" s="105">
        <v>2987.3150000000001</v>
      </c>
      <c r="N48" s="105">
        <v>3375.8489038103598</v>
      </c>
      <c r="O48" s="245">
        <f t="shared" si="0"/>
        <v>46623.335419862669</v>
      </c>
    </row>
    <row r="49" spans="1:15" ht="11.1" customHeight="1" x14ac:dyDescent="0.25">
      <c r="A49" s="69" t="s">
        <v>33</v>
      </c>
      <c r="B49" s="70" t="s">
        <v>162</v>
      </c>
      <c r="C49" s="105">
        <v>10999.172</v>
      </c>
      <c r="D49" s="105">
        <v>15146.859499999999</v>
      </c>
      <c r="E49" s="105">
        <v>16570.334999999999</v>
      </c>
      <c r="F49" s="105">
        <v>16215.796999999999</v>
      </c>
      <c r="G49" s="105">
        <v>15115.321000000002</v>
      </c>
      <c r="H49" s="105">
        <v>13934.351999999997</v>
      </c>
      <c r="I49" s="105">
        <v>11554.288999999999</v>
      </c>
      <c r="J49" s="105">
        <v>10154.298000000001</v>
      </c>
      <c r="K49" s="105">
        <v>8508.7100000000009</v>
      </c>
      <c r="L49" s="105">
        <v>7844.3639999999996</v>
      </c>
      <c r="M49" s="105">
        <v>8549.7420000000002</v>
      </c>
      <c r="N49" s="105">
        <v>9724.0490000000009</v>
      </c>
      <c r="O49" s="245">
        <f t="shared" si="0"/>
        <v>144317.2885</v>
      </c>
    </row>
    <row r="50" spans="1:15" ht="11.1" customHeight="1" x14ac:dyDescent="0.25">
      <c r="A50" s="69"/>
      <c r="B50" s="70" t="s">
        <v>161</v>
      </c>
      <c r="C50" s="105">
        <v>12676.117000000002</v>
      </c>
      <c r="D50" s="2">
        <v>15275.575999999999</v>
      </c>
      <c r="E50" s="105">
        <v>16676.761000000002</v>
      </c>
      <c r="F50" s="105">
        <v>16578.504000000001</v>
      </c>
      <c r="G50" s="105">
        <v>15937.906000000001</v>
      </c>
      <c r="H50" s="105">
        <v>14272.128000000001</v>
      </c>
      <c r="I50" s="105">
        <v>12153.115999999998</v>
      </c>
      <c r="J50" s="105">
        <v>10665.084999999999</v>
      </c>
      <c r="K50" s="105">
        <v>8835.9700000000012</v>
      </c>
      <c r="L50" s="105">
        <v>8375.0840000000007</v>
      </c>
      <c r="M50" s="105">
        <v>9102.473</v>
      </c>
      <c r="N50" s="105">
        <v>10730.092000000001</v>
      </c>
      <c r="O50" s="245">
        <f t="shared" si="0"/>
        <v>151278.81200000001</v>
      </c>
    </row>
    <row r="51" spans="1:15" ht="11.1" customHeight="1" x14ac:dyDescent="0.25">
      <c r="A51" s="69" t="s">
        <v>34</v>
      </c>
      <c r="B51" s="70" t="s">
        <v>162</v>
      </c>
      <c r="C51" s="105">
        <v>2657.0768813878481</v>
      </c>
      <c r="D51" s="105">
        <v>2966.04736</v>
      </c>
      <c r="E51" s="105">
        <v>2967.1022200000002</v>
      </c>
      <c r="F51" s="105">
        <v>3006.9946440000003</v>
      </c>
      <c r="G51" s="105">
        <v>3140.3700720000002</v>
      </c>
      <c r="H51" s="105">
        <v>3221.0279999999998</v>
      </c>
      <c r="I51" s="105">
        <v>3158.5447524000001</v>
      </c>
      <c r="J51" s="105">
        <v>2651.0464680000005</v>
      </c>
      <c r="K51" s="105">
        <v>2622.1235999999999</v>
      </c>
      <c r="L51" s="105">
        <v>2460.2120399999999</v>
      </c>
      <c r="M51" s="105">
        <v>2574.4881999999998</v>
      </c>
      <c r="N51" s="105">
        <v>2577.1122</v>
      </c>
      <c r="O51" s="245">
        <f t="shared" si="0"/>
        <v>34002.146437787851</v>
      </c>
    </row>
    <row r="52" spans="1:15" ht="11.1" customHeight="1" x14ac:dyDescent="0.25">
      <c r="A52" s="69"/>
      <c r="B52" s="70" t="s">
        <v>161</v>
      </c>
      <c r="C52" s="105">
        <v>2758.2485000000001</v>
      </c>
      <c r="D52" s="2">
        <v>2982.1417934000001</v>
      </c>
      <c r="E52" s="105">
        <v>2968.8219692840298</v>
      </c>
      <c r="F52" s="105">
        <v>3054.0243999999998</v>
      </c>
      <c r="G52" s="105">
        <v>3060.1214</v>
      </c>
      <c r="H52" s="105">
        <v>3111.1421999999998</v>
      </c>
      <c r="I52" s="105">
        <v>3166.01424</v>
      </c>
      <c r="J52" s="105">
        <v>2652.7628</v>
      </c>
      <c r="K52" s="105">
        <v>2512.1421999999998</v>
      </c>
      <c r="L52" s="105">
        <v>2492.404</v>
      </c>
      <c r="M52" s="105">
        <v>2585.1248282000001</v>
      </c>
      <c r="N52" s="105">
        <v>2618.614</v>
      </c>
      <c r="O52" s="245">
        <f t="shared" si="0"/>
        <v>33961.56233088403</v>
      </c>
    </row>
    <row r="53" spans="1:15" ht="11.1" customHeight="1" x14ac:dyDescent="0.25">
      <c r="A53" s="69" t="s">
        <v>20</v>
      </c>
      <c r="B53" s="70" t="s">
        <v>162</v>
      </c>
      <c r="C53" s="105">
        <v>2001.28</v>
      </c>
      <c r="D53" s="105">
        <v>1846.7400000000002</v>
      </c>
      <c r="E53" s="105">
        <v>1990.06</v>
      </c>
      <c r="F53" s="105">
        <v>1938.88</v>
      </c>
      <c r="G53" s="105">
        <v>2006.953</v>
      </c>
      <c r="H53" s="105">
        <v>1944.02</v>
      </c>
      <c r="I53" s="105">
        <v>2002.08</v>
      </c>
      <c r="J53" s="105">
        <v>1976.1231</v>
      </c>
      <c r="K53" s="105">
        <v>1922.1220000000001</v>
      </c>
      <c r="L53" s="105">
        <v>2006.2800000000002</v>
      </c>
      <c r="M53" s="105">
        <v>1905.0193999999999</v>
      </c>
      <c r="N53" s="105">
        <v>2009.9499999999998</v>
      </c>
      <c r="O53" s="245">
        <f t="shared" si="0"/>
        <v>23549.507500000003</v>
      </c>
    </row>
    <row r="54" spans="1:15" ht="11.1" customHeight="1" x14ac:dyDescent="0.25">
      <c r="A54" s="69"/>
      <c r="B54" s="70" t="s">
        <v>161</v>
      </c>
      <c r="C54" s="105">
        <v>2010.605</v>
      </c>
      <c r="D54" s="2">
        <v>1817.92</v>
      </c>
      <c r="E54" s="105">
        <v>2022.93</v>
      </c>
      <c r="F54" s="105">
        <v>1945.604</v>
      </c>
      <c r="G54" s="105">
        <v>2028.69</v>
      </c>
      <c r="H54" s="105">
        <v>1963.58</v>
      </c>
      <c r="I54" s="105">
        <v>2012.86</v>
      </c>
      <c r="J54" s="105">
        <v>1994.83</v>
      </c>
      <c r="K54" s="105">
        <v>1951.231</v>
      </c>
      <c r="L54" s="105">
        <v>2025.1200000000001</v>
      </c>
      <c r="M54" s="105">
        <v>1977.97</v>
      </c>
      <c r="N54" s="105">
        <v>2030.52</v>
      </c>
      <c r="O54" s="245">
        <f t="shared" si="0"/>
        <v>23781.86</v>
      </c>
    </row>
    <row r="55" spans="1:15" ht="11.1" customHeight="1" x14ac:dyDescent="0.25">
      <c r="A55" s="76" t="s">
        <v>28</v>
      </c>
      <c r="B55" s="70" t="s">
        <v>162</v>
      </c>
      <c r="C55" s="105">
        <v>23.170999999999999</v>
      </c>
      <c r="D55" s="105">
        <v>22.139399999999998</v>
      </c>
      <c r="E55" s="105">
        <v>24.251999999999999</v>
      </c>
      <c r="F55" s="105">
        <v>29.91</v>
      </c>
      <c r="G55" s="105">
        <v>31.264700000000001</v>
      </c>
      <c r="H55" s="105">
        <v>27.882999999999999</v>
      </c>
      <c r="I55" s="105">
        <v>27.24</v>
      </c>
      <c r="J55" s="105">
        <v>20.776</v>
      </c>
      <c r="K55" s="105">
        <v>23.071999999999999</v>
      </c>
      <c r="L55" s="105">
        <v>23.628</v>
      </c>
      <c r="M55" s="105">
        <v>24.838000000000001</v>
      </c>
      <c r="N55" s="105">
        <v>26.369</v>
      </c>
      <c r="O55" s="245">
        <f t="shared" si="0"/>
        <v>304.54310000000009</v>
      </c>
    </row>
    <row r="56" spans="1:15" ht="11.1" customHeight="1" x14ac:dyDescent="0.25">
      <c r="A56" s="76"/>
      <c r="B56" s="70" t="s">
        <v>161</v>
      </c>
      <c r="C56" s="105">
        <v>21.533999999999999</v>
      </c>
      <c r="D56" s="2">
        <v>21.344000000000001</v>
      </c>
      <c r="E56" s="105">
        <v>24.713999999999999</v>
      </c>
      <c r="F56" s="105">
        <v>30.69</v>
      </c>
      <c r="G56" s="105">
        <v>31.717700000000001</v>
      </c>
      <c r="H56" s="105">
        <v>28.364699999999999</v>
      </c>
      <c r="I56" s="105">
        <v>27.646999999999998</v>
      </c>
      <c r="J56" s="105">
        <v>21.88</v>
      </c>
      <c r="K56" s="105">
        <v>24.0349</v>
      </c>
      <c r="L56" s="105">
        <v>24.611699999999999</v>
      </c>
      <c r="M56" s="105">
        <v>25.308</v>
      </c>
      <c r="N56" s="105">
        <v>26.734400000000001</v>
      </c>
      <c r="O56" s="245">
        <f t="shared" si="0"/>
        <v>308.58039999999994</v>
      </c>
    </row>
    <row r="57" spans="1:15" ht="11.1" customHeight="1" x14ac:dyDescent="0.25">
      <c r="A57" s="69" t="s">
        <v>135</v>
      </c>
      <c r="B57" s="70" t="s">
        <v>162</v>
      </c>
      <c r="C57" s="105">
        <v>305.00412062999999</v>
      </c>
      <c r="D57" s="105">
        <v>325.47000000000003</v>
      </c>
      <c r="E57" s="105">
        <v>345.15783010000001</v>
      </c>
      <c r="F57" s="105">
        <v>305.25899550000003</v>
      </c>
      <c r="G57" s="105">
        <v>305.2899645</v>
      </c>
      <c r="H57" s="105">
        <v>345.36841930000003</v>
      </c>
      <c r="I57" s="105">
        <v>340.46648779999998</v>
      </c>
      <c r="J57" s="105">
        <v>318.42899999999997</v>
      </c>
      <c r="K57" s="105">
        <v>285.8133406</v>
      </c>
      <c r="L57" s="105">
        <v>265.88353699999999</v>
      </c>
      <c r="M57" s="105">
        <v>245.80714680000003</v>
      </c>
      <c r="N57" s="105">
        <v>245.71630439999998</v>
      </c>
      <c r="O57" s="245">
        <f t="shared" si="0"/>
        <v>3633.66514663</v>
      </c>
    </row>
    <row r="58" spans="1:15" ht="11.1" customHeight="1" x14ac:dyDescent="0.25">
      <c r="A58" s="77"/>
      <c r="B58" s="78" t="s">
        <v>161</v>
      </c>
      <c r="C58" s="105">
        <v>245.6698509</v>
      </c>
      <c r="D58" s="106">
        <v>245.60068679999998</v>
      </c>
      <c r="E58" s="106">
        <v>245.6213328</v>
      </c>
      <c r="F58" s="105">
        <v>245.69772300000002</v>
      </c>
      <c r="G58" s="105">
        <v>245.7792747</v>
      </c>
      <c r="H58" s="105">
        <v>245.87114939999998</v>
      </c>
      <c r="I58" s="105">
        <v>245.96508869999997</v>
      </c>
      <c r="J58" s="105">
        <v>246.03941430000006</v>
      </c>
      <c r="K58" s="105">
        <v>246.10754610000001</v>
      </c>
      <c r="L58" s="105">
        <v>246.18187170000002</v>
      </c>
      <c r="M58" s="105">
        <v>246.53595060000004</v>
      </c>
      <c r="N58" s="105">
        <v>246.61027620000004</v>
      </c>
      <c r="O58" s="248">
        <f t="shared" si="0"/>
        <v>2951.6801651999999</v>
      </c>
    </row>
    <row r="59" spans="1:15" ht="9" customHeight="1" x14ac:dyDescent="0.3">
      <c r="A59" s="210" t="s">
        <v>141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215" t="s">
        <v>159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</row>
    <row r="61" spans="1:15" ht="9" customHeight="1" x14ac:dyDescent="0.3">
      <c r="A61" s="211" t="s">
        <v>173</v>
      </c>
      <c r="B61" s="89"/>
      <c r="C61" s="7"/>
      <c r="D61" s="7"/>
      <c r="E61" s="7"/>
    </row>
    <row r="62" spans="1:15" ht="9" customHeight="1" x14ac:dyDescent="0.3">
      <c r="A62" s="212" t="s">
        <v>174</v>
      </c>
      <c r="B62" s="91"/>
    </row>
    <row r="63" spans="1:15" ht="9" customHeight="1" x14ac:dyDescent="0.3">
      <c r="A63" s="213"/>
      <c r="B63" s="92"/>
    </row>
    <row r="64" spans="1:15" ht="16.5" x14ac:dyDescent="0.3">
      <c r="A64" s="92"/>
      <c r="B64" s="92"/>
    </row>
    <row r="65" spans="1:2" ht="16.5" x14ac:dyDescent="0.3">
      <c r="A65" s="92"/>
      <c r="B65" s="92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FP11264 EFP7168 EFP1024:EFP2816 EFP3072 EFP11520:EFP13056 EFP7424:EFP8960 EFP4864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465B-45DA-4D56-B110-7B6D20EB1C3E}">
  <sheetPr published="0"/>
  <dimension ref="A1:O66"/>
  <sheetViews>
    <sheetView showGridLines="0" zoomScaleNormal="100" workbookViewId="0">
      <selection activeCell="J47" sqref="J47"/>
    </sheetView>
  </sheetViews>
  <sheetFormatPr baseColWidth="10" defaultColWidth="6.33203125" defaultRowHeight="12" customHeight="1" x14ac:dyDescent="0.25"/>
  <cols>
    <col min="1" max="1" width="9.33203125" style="31" customWidth="1"/>
    <col min="2" max="2" width="3.44140625" style="31" customWidth="1"/>
    <col min="3" max="14" width="4.554687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200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21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2" t="s">
        <v>26</v>
      </c>
    </row>
    <row r="5" spans="1:15" ht="12.95" customHeight="1" x14ac:dyDescent="0.25">
      <c r="A5" s="253" t="s">
        <v>24</v>
      </c>
      <c r="B5" s="243">
        <v>2024</v>
      </c>
      <c r="C5" s="244">
        <v>920503.21000000008</v>
      </c>
      <c r="D5" s="244">
        <v>955923.72</v>
      </c>
      <c r="E5" s="244">
        <v>969201.6891642767</v>
      </c>
      <c r="F5" s="244">
        <v>971816.93210574647</v>
      </c>
      <c r="G5" s="244">
        <v>970574.58332562365</v>
      </c>
      <c r="H5" s="244">
        <v>962127.35999999999</v>
      </c>
      <c r="I5" s="244">
        <v>938081.29210574646</v>
      </c>
      <c r="J5" s="244">
        <v>921774</v>
      </c>
      <c r="K5" s="244">
        <v>904776.66</v>
      </c>
      <c r="L5" s="244">
        <v>893611.72</v>
      </c>
      <c r="M5" s="244">
        <v>896758</v>
      </c>
      <c r="N5" s="244">
        <v>901734.72</v>
      </c>
      <c r="O5" s="245">
        <f>AVERAGE(C5:N5)</f>
        <v>933906.99055844964</v>
      </c>
    </row>
    <row r="6" spans="1:15" ht="12.95" customHeight="1" x14ac:dyDescent="0.25">
      <c r="A6" s="255"/>
      <c r="B6" s="246" t="s">
        <v>177</v>
      </c>
      <c r="C6" s="247">
        <v>931230.71999999997</v>
      </c>
      <c r="D6" s="247">
        <v>969013.72340101853</v>
      </c>
      <c r="E6" s="247">
        <v>983571</v>
      </c>
      <c r="F6" s="247">
        <v>981854.72340101853</v>
      </c>
      <c r="G6" s="247">
        <v>980686.16</v>
      </c>
      <c r="H6" s="247">
        <v>973678.36340101855</v>
      </c>
      <c r="I6" s="247">
        <v>947743.5</v>
      </c>
      <c r="J6" s="247">
        <v>922694.22</v>
      </c>
      <c r="K6" s="247">
        <v>900813.66</v>
      </c>
      <c r="L6" s="247">
        <v>891774.00699999998</v>
      </c>
      <c r="M6" s="247">
        <v>905958.1</v>
      </c>
      <c r="N6" s="247">
        <v>911918.6634010186</v>
      </c>
      <c r="O6" s="248">
        <f>AVERAGE(C6:N6)</f>
        <v>941744.73671700608</v>
      </c>
    </row>
    <row r="7" spans="1:15" ht="11.1" customHeight="1" x14ac:dyDescent="0.25">
      <c r="A7" s="69" t="s">
        <v>3</v>
      </c>
      <c r="B7" s="70">
        <v>2024</v>
      </c>
      <c r="C7" s="105">
        <v>84043</v>
      </c>
      <c r="D7" s="105">
        <v>83584</v>
      </c>
      <c r="E7" s="105">
        <v>83609</v>
      </c>
      <c r="F7" s="105">
        <v>81727</v>
      </c>
      <c r="G7" s="105">
        <v>83213</v>
      </c>
      <c r="H7" s="105">
        <v>82978</v>
      </c>
      <c r="I7" s="105">
        <v>82979</v>
      </c>
      <c r="J7" s="105">
        <v>82479</v>
      </c>
      <c r="K7" s="105">
        <v>81546</v>
      </c>
      <c r="L7" s="105">
        <v>78414</v>
      </c>
      <c r="M7" s="105">
        <v>77336</v>
      </c>
      <c r="N7" s="105">
        <v>74924</v>
      </c>
      <c r="O7" s="245">
        <f>AVERAGE(C7:N7)</f>
        <v>81402.666666666672</v>
      </c>
    </row>
    <row r="8" spans="1:15" ht="11.1" customHeight="1" x14ac:dyDescent="0.25">
      <c r="A8" s="69"/>
      <c r="B8" s="70">
        <v>2025</v>
      </c>
      <c r="C8" s="105">
        <v>79875</v>
      </c>
      <c r="D8" s="2">
        <v>84615</v>
      </c>
      <c r="E8" s="105">
        <v>84420</v>
      </c>
      <c r="F8" s="105">
        <v>81535</v>
      </c>
      <c r="G8" s="105">
        <v>83255</v>
      </c>
      <c r="H8" s="105">
        <v>81866</v>
      </c>
      <c r="I8" s="105">
        <v>79937</v>
      </c>
      <c r="J8" s="105">
        <v>81124</v>
      </c>
      <c r="K8" s="105">
        <v>79554</v>
      </c>
      <c r="L8" s="105">
        <v>75757</v>
      </c>
      <c r="M8" s="105">
        <v>80279</v>
      </c>
      <c r="N8" s="105">
        <v>81700</v>
      </c>
      <c r="O8" s="245">
        <f t="shared" ref="O8:O58" si="0">AVERAGE(C8:N8)</f>
        <v>81159.75</v>
      </c>
    </row>
    <row r="9" spans="1:15" ht="11.1" customHeight="1" x14ac:dyDescent="0.25">
      <c r="A9" s="69" t="s">
        <v>4</v>
      </c>
      <c r="B9" s="70">
        <v>2024</v>
      </c>
      <c r="C9" s="105">
        <v>19680</v>
      </c>
      <c r="D9" s="105">
        <v>18998</v>
      </c>
      <c r="E9" s="105">
        <v>23484</v>
      </c>
      <c r="F9" s="105">
        <v>19832</v>
      </c>
      <c r="G9" s="105">
        <v>19978</v>
      </c>
      <c r="H9" s="105">
        <v>19813</v>
      </c>
      <c r="I9" s="105">
        <v>20028</v>
      </c>
      <c r="J9" s="105">
        <v>19713</v>
      </c>
      <c r="K9" s="105">
        <v>19724</v>
      </c>
      <c r="L9" s="105">
        <v>19938</v>
      </c>
      <c r="M9" s="105">
        <v>18454</v>
      </c>
      <c r="N9" s="105">
        <v>19602</v>
      </c>
      <c r="O9" s="245">
        <f t="shared" si="0"/>
        <v>19937</v>
      </c>
    </row>
    <row r="10" spans="1:15" ht="11.1" customHeight="1" x14ac:dyDescent="0.25">
      <c r="A10" s="69"/>
      <c r="B10" s="70">
        <v>2025</v>
      </c>
      <c r="C10" s="105">
        <v>20558</v>
      </c>
      <c r="D10" s="2">
        <v>18998</v>
      </c>
      <c r="E10" s="105">
        <v>20014</v>
      </c>
      <c r="F10" s="105">
        <v>19973</v>
      </c>
      <c r="G10" s="105">
        <v>20616</v>
      </c>
      <c r="H10" s="105">
        <v>19712</v>
      </c>
      <c r="I10" s="105">
        <v>19786</v>
      </c>
      <c r="J10" s="105">
        <v>19698</v>
      </c>
      <c r="K10" s="105">
        <v>19698</v>
      </c>
      <c r="L10" s="105">
        <v>19912</v>
      </c>
      <c r="M10" s="105">
        <v>18952</v>
      </c>
      <c r="N10" s="105">
        <v>20102</v>
      </c>
      <c r="O10" s="245">
        <f t="shared" si="0"/>
        <v>19834.916666666668</v>
      </c>
    </row>
    <row r="11" spans="1:15" ht="11.1" customHeight="1" x14ac:dyDescent="0.25">
      <c r="A11" s="73" t="s">
        <v>31</v>
      </c>
      <c r="B11" s="70">
        <v>2024</v>
      </c>
      <c r="C11" s="105">
        <v>29371</v>
      </c>
      <c r="D11" s="105">
        <v>28577</v>
      </c>
      <c r="E11" s="105">
        <v>28813</v>
      </c>
      <c r="F11" s="105">
        <v>29508</v>
      </c>
      <c r="G11" s="105">
        <v>29597</v>
      </c>
      <c r="H11" s="105">
        <v>28236</v>
      </c>
      <c r="I11" s="105">
        <v>28078</v>
      </c>
      <c r="J11" s="105">
        <v>27959</v>
      </c>
      <c r="K11" s="105">
        <v>27465</v>
      </c>
      <c r="L11" s="105">
        <v>26746</v>
      </c>
      <c r="M11" s="105">
        <v>28924</v>
      </c>
      <c r="N11" s="105">
        <v>27705</v>
      </c>
      <c r="O11" s="245">
        <f t="shared" si="0"/>
        <v>28414.916666666668</v>
      </c>
    </row>
    <row r="12" spans="1:15" ht="11.1" customHeight="1" x14ac:dyDescent="0.25">
      <c r="A12" s="73"/>
      <c r="B12" s="70">
        <v>2025</v>
      </c>
      <c r="C12" s="105">
        <v>29478</v>
      </c>
      <c r="D12" s="2">
        <v>29283</v>
      </c>
      <c r="E12" s="105">
        <v>29047</v>
      </c>
      <c r="F12" s="105">
        <v>29764</v>
      </c>
      <c r="G12" s="105">
        <v>29040</v>
      </c>
      <c r="H12" s="105">
        <v>28470</v>
      </c>
      <c r="I12" s="105">
        <v>28266</v>
      </c>
      <c r="J12" s="105">
        <v>28087</v>
      </c>
      <c r="K12" s="105">
        <v>26342</v>
      </c>
      <c r="L12" s="105">
        <v>25341</v>
      </c>
      <c r="M12" s="105">
        <v>27550</v>
      </c>
      <c r="N12" s="105">
        <v>26913</v>
      </c>
      <c r="O12" s="245">
        <f t="shared" si="0"/>
        <v>28131.75</v>
      </c>
    </row>
    <row r="13" spans="1:15" ht="11.1" customHeight="1" x14ac:dyDescent="0.25">
      <c r="A13" s="69" t="s">
        <v>18</v>
      </c>
      <c r="B13" s="70">
        <v>2024</v>
      </c>
      <c r="C13" s="105">
        <v>65584</v>
      </c>
      <c r="D13" s="105">
        <v>65379</v>
      </c>
      <c r="E13" s="105">
        <v>65051</v>
      </c>
      <c r="F13" s="105">
        <v>64925</v>
      </c>
      <c r="G13" s="105">
        <v>65223</v>
      </c>
      <c r="H13" s="105">
        <v>64955</v>
      </c>
      <c r="I13" s="105">
        <v>64959</v>
      </c>
      <c r="J13" s="105">
        <v>64793</v>
      </c>
      <c r="K13" s="105">
        <v>64417</v>
      </c>
      <c r="L13" s="105">
        <v>64267</v>
      </c>
      <c r="M13" s="105">
        <v>64269</v>
      </c>
      <c r="N13" s="105">
        <v>64173</v>
      </c>
      <c r="O13" s="245">
        <f t="shared" si="0"/>
        <v>64832.916666666664</v>
      </c>
    </row>
    <row r="14" spans="1:15" ht="11.1" customHeight="1" x14ac:dyDescent="0.25">
      <c r="A14" s="69"/>
      <c r="B14" s="70">
        <v>2025</v>
      </c>
      <c r="C14" s="105">
        <v>64127</v>
      </c>
      <c r="D14" s="2">
        <v>63933</v>
      </c>
      <c r="E14" s="105">
        <v>63425</v>
      </c>
      <c r="F14" s="105">
        <v>63983</v>
      </c>
      <c r="G14" s="105">
        <v>63636</v>
      </c>
      <c r="H14" s="105">
        <v>63724</v>
      </c>
      <c r="I14" s="105">
        <v>63365</v>
      </c>
      <c r="J14" s="105">
        <v>63213</v>
      </c>
      <c r="K14" s="105">
        <v>62803</v>
      </c>
      <c r="L14" s="105">
        <v>62775</v>
      </c>
      <c r="M14" s="105">
        <v>62072</v>
      </c>
      <c r="N14" s="105">
        <v>61677</v>
      </c>
      <c r="O14" s="245">
        <f t="shared" si="0"/>
        <v>63227.75</v>
      </c>
    </row>
    <row r="15" spans="1:15" ht="11.1" customHeight="1" x14ac:dyDescent="0.25">
      <c r="A15" s="69" t="s">
        <v>89</v>
      </c>
      <c r="B15" s="70">
        <v>2024</v>
      </c>
      <c r="C15" s="105">
        <v>18280.599999999999</v>
      </c>
      <c r="D15" s="105">
        <v>28697</v>
      </c>
      <c r="E15" s="105">
        <v>39827</v>
      </c>
      <c r="F15" s="105">
        <v>44982</v>
      </c>
      <c r="G15" s="105">
        <v>45089</v>
      </c>
      <c r="H15" s="105">
        <v>41809</v>
      </c>
      <c r="I15" s="105">
        <v>33419</v>
      </c>
      <c r="J15" s="105">
        <v>24749</v>
      </c>
      <c r="K15" s="105">
        <v>18607</v>
      </c>
      <c r="L15" s="105">
        <v>16890</v>
      </c>
      <c r="M15" s="105">
        <v>14706</v>
      </c>
      <c r="N15" s="105">
        <v>15907</v>
      </c>
      <c r="O15" s="245">
        <f t="shared" si="0"/>
        <v>28580.216666666664</v>
      </c>
    </row>
    <row r="16" spans="1:15" ht="11.1" customHeight="1" x14ac:dyDescent="0.25">
      <c r="A16" s="69"/>
      <c r="B16" s="70">
        <v>2025</v>
      </c>
      <c r="C16" s="105">
        <v>18364</v>
      </c>
      <c r="D16" s="2">
        <v>27969</v>
      </c>
      <c r="E16" s="105">
        <v>40367</v>
      </c>
      <c r="F16" s="105">
        <v>41016</v>
      </c>
      <c r="G16" s="105">
        <v>41197</v>
      </c>
      <c r="H16" s="105">
        <v>40597</v>
      </c>
      <c r="I16" s="105">
        <v>34014</v>
      </c>
      <c r="J16" s="105">
        <v>24397</v>
      </c>
      <c r="K16" s="105">
        <v>19606</v>
      </c>
      <c r="L16" s="105">
        <v>18904</v>
      </c>
      <c r="M16" s="105">
        <v>18639</v>
      </c>
      <c r="N16" s="105">
        <v>19706</v>
      </c>
      <c r="O16" s="245">
        <f t="shared" si="0"/>
        <v>28731.333333333332</v>
      </c>
    </row>
    <row r="17" spans="1:15" ht="11.1" customHeight="1" x14ac:dyDescent="0.25">
      <c r="A17" s="73" t="s">
        <v>0</v>
      </c>
      <c r="B17" s="70">
        <v>2024</v>
      </c>
      <c r="C17" s="105">
        <v>170098</v>
      </c>
      <c r="D17" s="105">
        <v>169001</v>
      </c>
      <c r="E17" s="105">
        <v>168648</v>
      </c>
      <c r="F17" s="105">
        <v>168832</v>
      </c>
      <c r="G17" s="105">
        <v>169610</v>
      </c>
      <c r="H17" s="105">
        <v>169994</v>
      </c>
      <c r="I17" s="105">
        <v>170086</v>
      </c>
      <c r="J17" s="105">
        <v>170542</v>
      </c>
      <c r="K17" s="105">
        <v>170695</v>
      </c>
      <c r="L17" s="105">
        <v>171113</v>
      </c>
      <c r="M17" s="105">
        <v>172769</v>
      </c>
      <c r="N17" s="105">
        <v>174573</v>
      </c>
      <c r="O17" s="245">
        <f t="shared" si="0"/>
        <v>170496.75</v>
      </c>
    </row>
    <row r="18" spans="1:15" ht="11.1" customHeight="1" x14ac:dyDescent="0.25">
      <c r="A18" s="73"/>
      <c r="B18" s="70">
        <v>2025</v>
      </c>
      <c r="C18" s="105">
        <v>171425</v>
      </c>
      <c r="D18" s="2">
        <v>171020</v>
      </c>
      <c r="E18" s="105">
        <v>170331</v>
      </c>
      <c r="F18" s="105">
        <v>170959</v>
      </c>
      <c r="G18" s="105">
        <v>170980</v>
      </c>
      <c r="H18" s="105">
        <v>171186</v>
      </c>
      <c r="I18" s="105">
        <v>170692</v>
      </c>
      <c r="J18" s="105">
        <v>170768</v>
      </c>
      <c r="K18" s="105">
        <v>170062</v>
      </c>
      <c r="L18" s="105">
        <v>173783</v>
      </c>
      <c r="M18" s="105">
        <v>171661</v>
      </c>
      <c r="N18" s="105">
        <v>174267</v>
      </c>
      <c r="O18" s="245">
        <f t="shared" si="0"/>
        <v>171427.83333333334</v>
      </c>
    </row>
    <row r="19" spans="1:15" ht="11.1" customHeight="1" x14ac:dyDescent="0.25">
      <c r="A19" s="74" t="s">
        <v>15</v>
      </c>
      <c r="B19" s="70">
        <v>2024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45">
        <f t="shared" si="0"/>
        <v>0</v>
      </c>
    </row>
    <row r="20" spans="1:15" ht="11.1" customHeight="1" x14ac:dyDescent="0.25">
      <c r="A20" s="73"/>
      <c r="B20" s="70">
        <v>2025</v>
      </c>
      <c r="C20" s="105">
        <v>0</v>
      </c>
      <c r="D20" s="2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>
        <v>0</v>
      </c>
      <c r="O20" s="245">
        <f t="shared" si="0"/>
        <v>0</v>
      </c>
    </row>
    <row r="21" spans="1:15" ht="11.1" customHeight="1" x14ac:dyDescent="0.25">
      <c r="A21" s="69" t="s">
        <v>32</v>
      </c>
      <c r="B21" s="70">
        <v>2024</v>
      </c>
      <c r="C21" s="105">
        <v>81697.2</v>
      </c>
      <c r="D21" s="105">
        <v>81597</v>
      </c>
      <c r="E21" s="105">
        <v>82347.399999999994</v>
      </c>
      <c r="F21" s="105">
        <v>82143</v>
      </c>
      <c r="G21" s="105">
        <v>83127</v>
      </c>
      <c r="H21" s="105">
        <v>82190</v>
      </c>
      <c r="I21" s="105">
        <v>82237</v>
      </c>
      <c r="J21" s="105">
        <v>81364</v>
      </c>
      <c r="K21" s="105">
        <v>81307</v>
      </c>
      <c r="L21" s="105">
        <v>81396</v>
      </c>
      <c r="M21" s="105">
        <v>81667</v>
      </c>
      <c r="N21" s="105">
        <v>82569</v>
      </c>
      <c r="O21" s="245">
        <f t="shared" si="0"/>
        <v>81970.133333333331</v>
      </c>
    </row>
    <row r="22" spans="1:15" ht="11.1" customHeight="1" x14ac:dyDescent="0.25">
      <c r="A22" s="69"/>
      <c r="B22" s="70">
        <v>2025</v>
      </c>
      <c r="C22" s="105">
        <v>81722</v>
      </c>
      <c r="D22" s="2">
        <v>81627</v>
      </c>
      <c r="E22" s="105">
        <v>82491</v>
      </c>
      <c r="F22" s="105">
        <v>82464</v>
      </c>
      <c r="G22" s="105">
        <v>83044</v>
      </c>
      <c r="H22" s="105">
        <v>81947</v>
      </c>
      <c r="I22" s="105">
        <v>80619</v>
      </c>
      <c r="J22" s="105">
        <v>78469</v>
      </c>
      <c r="K22" s="105">
        <v>78129</v>
      </c>
      <c r="L22" s="105">
        <v>77906</v>
      </c>
      <c r="M22" s="105">
        <v>86448</v>
      </c>
      <c r="N22" s="105">
        <v>82647</v>
      </c>
      <c r="O22" s="245">
        <f t="shared" si="0"/>
        <v>81459.416666666672</v>
      </c>
    </row>
    <row r="23" spans="1:15" ht="11.1" customHeight="1" x14ac:dyDescent="0.25">
      <c r="A23" s="69" t="s">
        <v>17</v>
      </c>
      <c r="B23" s="70">
        <v>2024</v>
      </c>
      <c r="C23" s="105">
        <v>11987</v>
      </c>
      <c r="D23" s="105">
        <v>12038</v>
      </c>
      <c r="E23" s="105">
        <v>12128</v>
      </c>
      <c r="F23" s="105">
        <v>13278</v>
      </c>
      <c r="G23" s="105">
        <v>13068</v>
      </c>
      <c r="H23" s="105">
        <v>12309</v>
      </c>
      <c r="I23" s="105">
        <v>12297</v>
      </c>
      <c r="J23" s="105">
        <v>13499</v>
      </c>
      <c r="K23" s="105">
        <v>13583</v>
      </c>
      <c r="L23" s="105">
        <v>13679</v>
      </c>
      <c r="M23" s="105">
        <v>12473</v>
      </c>
      <c r="N23" s="105">
        <v>12574</v>
      </c>
      <c r="O23" s="245">
        <f t="shared" si="0"/>
        <v>12742.75</v>
      </c>
    </row>
    <row r="24" spans="1:15" ht="11.1" customHeight="1" x14ac:dyDescent="0.25">
      <c r="A24" s="69"/>
      <c r="B24" s="70">
        <v>2025</v>
      </c>
      <c r="C24" s="105">
        <v>12177</v>
      </c>
      <c r="D24" s="2">
        <v>12314</v>
      </c>
      <c r="E24" s="105">
        <v>12508</v>
      </c>
      <c r="F24" s="105">
        <v>13149</v>
      </c>
      <c r="G24" s="105">
        <v>13166</v>
      </c>
      <c r="H24" s="105">
        <v>12907</v>
      </c>
      <c r="I24" s="105">
        <v>12309</v>
      </c>
      <c r="J24" s="105">
        <v>13589</v>
      </c>
      <c r="K24" s="105">
        <v>13608</v>
      </c>
      <c r="L24" s="105">
        <v>13773</v>
      </c>
      <c r="M24" s="105">
        <v>12598</v>
      </c>
      <c r="N24" s="105">
        <v>13547</v>
      </c>
      <c r="O24" s="245">
        <f t="shared" si="0"/>
        <v>12970.416666666666</v>
      </c>
    </row>
    <row r="25" spans="1:15" ht="11.1" customHeight="1" x14ac:dyDescent="0.25">
      <c r="A25" s="69" t="s">
        <v>39</v>
      </c>
      <c r="B25" s="70">
        <v>2024</v>
      </c>
      <c r="C25" s="105">
        <v>42663</v>
      </c>
      <c r="D25" s="105">
        <v>43255</v>
      </c>
      <c r="E25" s="105">
        <v>43296</v>
      </c>
      <c r="F25" s="105">
        <v>45140</v>
      </c>
      <c r="G25" s="105">
        <v>44089</v>
      </c>
      <c r="H25" s="105">
        <v>42754</v>
      </c>
      <c r="I25" s="105">
        <v>42427</v>
      </c>
      <c r="J25" s="105">
        <v>42552</v>
      </c>
      <c r="K25" s="105">
        <v>41065</v>
      </c>
      <c r="L25" s="105">
        <v>40322</v>
      </c>
      <c r="M25" s="105">
        <v>40962</v>
      </c>
      <c r="N25" s="105">
        <v>41087</v>
      </c>
      <c r="O25" s="245">
        <f t="shared" si="0"/>
        <v>42467.666666666664</v>
      </c>
    </row>
    <row r="26" spans="1:15" ht="11.1" customHeight="1" x14ac:dyDescent="0.25">
      <c r="A26" s="69"/>
      <c r="B26" s="70">
        <v>2025</v>
      </c>
      <c r="C26" s="105">
        <v>40910</v>
      </c>
      <c r="D26" s="2">
        <v>43308</v>
      </c>
      <c r="E26" s="105">
        <v>43814</v>
      </c>
      <c r="F26" s="105">
        <v>41442</v>
      </c>
      <c r="G26" s="105">
        <v>42276</v>
      </c>
      <c r="H26" s="105">
        <v>41516</v>
      </c>
      <c r="I26" s="105">
        <v>37987</v>
      </c>
      <c r="J26" s="105">
        <v>38721</v>
      </c>
      <c r="K26" s="105">
        <v>38660</v>
      </c>
      <c r="L26" s="105">
        <v>36827</v>
      </c>
      <c r="M26" s="105">
        <v>37599.5</v>
      </c>
      <c r="N26" s="105">
        <v>37622</v>
      </c>
      <c r="O26" s="245">
        <f t="shared" si="0"/>
        <v>40056.875</v>
      </c>
    </row>
    <row r="27" spans="1:15" ht="11.1" customHeight="1" x14ac:dyDescent="0.25">
      <c r="A27" s="69" t="s">
        <v>38</v>
      </c>
      <c r="B27" s="70">
        <v>2024</v>
      </c>
      <c r="C27" s="105">
        <v>19190</v>
      </c>
      <c r="D27" s="105">
        <v>19087</v>
      </c>
      <c r="E27" s="105">
        <v>19137</v>
      </c>
      <c r="F27" s="105">
        <v>19248</v>
      </c>
      <c r="G27" s="105">
        <v>19260</v>
      </c>
      <c r="H27" s="105">
        <v>19311</v>
      </c>
      <c r="I27" s="105">
        <v>19517</v>
      </c>
      <c r="J27" s="105">
        <v>20243</v>
      </c>
      <c r="K27" s="105">
        <v>20337</v>
      </c>
      <c r="L27" s="105">
        <v>20550</v>
      </c>
      <c r="M27" s="105">
        <v>20665</v>
      </c>
      <c r="N27" s="105">
        <v>20624</v>
      </c>
      <c r="O27" s="245">
        <f t="shared" si="0"/>
        <v>19764.083333333332</v>
      </c>
    </row>
    <row r="28" spans="1:15" ht="11.1" customHeight="1" x14ac:dyDescent="0.25">
      <c r="A28" s="69"/>
      <c r="B28" s="70">
        <v>2025</v>
      </c>
      <c r="C28" s="105">
        <v>20549</v>
      </c>
      <c r="D28" s="2">
        <v>21074</v>
      </c>
      <c r="E28" s="105">
        <v>21124</v>
      </c>
      <c r="F28" s="105">
        <v>21061</v>
      </c>
      <c r="G28" s="105">
        <v>21246</v>
      </c>
      <c r="H28" s="105">
        <v>21369</v>
      </c>
      <c r="I28" s="105">
        <v>21575</v>
      </c>
      <c r="J28" s="105">
        <v>21776</v>
      </c>
      <c r="K28" s="105">
        <v>21877</v>
      </c>
      <c r="L28" s="105">
        <v>22617</v>
      </c>
      <c r="M28" s="105">
        <v>21973</v>
      </c>
      <c r="N28" s="105">
        <v>22319</v>
      </c>
      <c r="O28" s="245">
        <f t="shared" si="0"/>
        <v>21546.666666666668</v>
      </c>
    </row>
    <row r="29" spans="1:15" ht="11.1" customHeight="1" x14ac:dyDescent="0.25">
      <c r="A29" s="69" t="s">
        <v>16</v>
      </c>
      <c r="B29" s="70">
        <v>2024</v>
      </c>
      <c r="C29" s="105">
        <v>41023</v>
      </c>
      <c r="D29" s="105">
        <v>42346</v>
      </c>
      <c r="E29" s="105">
        <v>42312</v>
      </c>
      <c r="F29" s="105">
        <v>41857</v>
      </c>
      <c r="G29" s="105">
        <v>41825</v>
      </c>
      <c r="H29" s="105">
        <v>41687</v>
      </c>
      <c r="I29" s="105">
        <v>41781</v>
      </c>
      <c r="J29" s="105">
        <v>41755</v>
      </c>
      <c r="K29" s="105">
        <v>41682</v>
      </c>
      <c r="L29" s="105">
        <v>41781</v>
      </c>
      <c r="M29" s="105">
        <v>42207</v>
      </c>
      <c r="N29" s="105">
        <v>42580</v>
      </c>
      <c r="O29" s="245">
        <f t="shared" si="0"/>
        <v>41903</v>
      </c>
    </row>
    <row r="30" spans="1:15" ht="11.1" customHeight="1" x14ac:dyDescent="0.25">
      <c r="A30" s="69"/>
      <c r="B30" s="70">
        <v>2025</v>
      </c>
      <c r="C30" s="105">
        <v>42233</v>
      </c>
      <c r="D30" s="2">
        <v>43345</v>
      </c>
      <c r="E30" s="105">
        <v>43770</v>
      </c>
      <c r="F30" s="105">
        <v>43275</v>
      </c>
      <c r="G30" s="105">
        <v>42838</v>
      </c>
      <c r="H30" s="105">
        <v>42500</v>
      </c>
      <c r="I30" s="105">
        <v>42104</v>
      </c>
      <c r="J30" s="105">
        <v>41834</v>
      </c>
      <c r="K30" s="105">
        <v>41621</v>
      </c>
      <c r="L30" s="105">
        <v>41859</v>
      </c>
      <c r="M30" s="105">
        <v>42015</v>
      </c>
      <c r="N30" s="105">
        <v>42386</v>
      </c>
      <c r="O30" s="245">
        <f t="shared" si="0"/>
        <v>42481.666666666664</v>
      </c>
    </row>
    <row r="31" spans="1:15" ht="11.1" customHeight="1" x14ac:dyDescent="0.25">
      <c r="A31" s="69" t="s">
        <v>30</v>
      </c>
      <c r="B31" s="70">
        <v>2024</v>
      </c>
      <c r="C31" s="105">
        <v>56986</v>
      </c>
      <c r="D31" s="105">
        <v>56986</v>
      </c>
      <c r="E31" s="105">
        <v>56986</v>
      </c>
      <c r="F31" s="105">
        <v>60608</v>
      </c>
      <c r="G31" s="105">
        <v>60608</v>
      </c>
      <c r="H31" s="105">
        <v>60608</v>
      </c>
      <c r="I31" s="105">
        <v>59787</v>
      </c>
      <c r="J31" s="105">
        <v>59787</v>
      </c>
      <c r="K31" s="105">
        <v>59787</v>
      </c>
      <c r="L31" s="105">
        <v>56752</v>
      </c>
      <c r="M31" s="105">
        <v>56752</v>
      </c>
      <c r="N31" s="105">
        <v>56752</v>
      </c>
      <c r="O31" s="245">
        <f t="shared" si="0"/>
        <v>58533.25</v>
      </c>
    </row>
    <row r="32" spans="1:15" ht="11.1" customHeight="1" x14ac:dyDescent="0.25">
      <c r="A32" s="69"/>
      <c r="B32" s="70">
        <v>2025</v>
      </c>
      <c r="C32" s="105">
        <v>61068</v>
      </c>
      <c r="D32" s="2">
        <v>61068</v>
      </c>
      <c r="E32" s="105">
        <v>61068</v>
      </c>
      <c r="F32" s="105">
        <v>65153</v>
      </c>
      <c r="G32" s="105">
        <v>65153</v>
      </c>
      <c r="H32" s="105">
        <v>65153</v>
      </c>
      <c r="I32" s="105">
        <v>64537</v>
      </c>
      <c r="J32" s="105">
        <v>64537</v>
      </c>
      <c r="K32" s="105">
        <v>64537</v>
      </c>
      <c r="L32" s="105">
        <v>61654</v>
      </c>
      <c r="M32" s="105">
        <v>61654</v>
      </c>
      <c r="N32" s="105">
        <v>61654</v>
      </c>
      <c r="O32" s="245">
        <f t="shared" si="0"/>
        <v>63103</v>
      </c>
    </row>
    <row r="33" spans="1:15" ht="11.1" customHeight="1" x14ac:dyDescent="0.25">
      <c r="A33" s="69" t="s">
        <v>92</v>
      </c>
      <c r="B33" s="70">
        <v>2024</v>
      </c>
      <c r="C33" s="105">
        <v>18483</v>
      </c>
      <c r="D33" s="105">
        <v>18039</v>
      </c>
      <c r="E33" s="105">
        <v>17982</v>
      </c>
      <c r="F33" s="105">
        <v>17223</v>
      </c>
      <c r="G33" s="105">
        <v>17847</v>
      </c>
      <c r="H33" s="105">
        <v>17908</v>
      </c>
      <c r="I33" s="105">
        <v>17717</v>
      </c>
      <c r="J33" s="105">
        <v>17837</v>
      </c>
      <c r="K33" s="105">
        <v>18307</v>
      </c>
      <c r="L33" s="105">
        <v>19073</v>
      </c>
      <c r="M33" s="105">
        <v>19147</v>
      </c>
      <c r="N33" s="105">
        <v>18407</v>
      </c>
      <c r="O33" s="245">
        <f t="shared" si="0"/>
        <v>18164.166666666668</v>
      </c>
    </row>
    <row r="34" spans="1:15" ht="11.1" customHeight="1" x14ac:dyDescent="0.25">
      <c r="A34" s="69"/>
      <c r="B34" s="70">
        <v>2025</v>
      </c>
      <c r="C34" s="105">
        <v>18543</v>
      </c>
      <c r="D34" s="2">
        <v>18237</v>
      </c>
      <c r="E34" s="105">
        <v>17894</v>
      </c>
      <c r="F34" s="105">
        <v>17918</v>
      </c>
      <c r="G34" s="105">
        <v>18069</v>
      </c>
      <c r="H34" s="105">
        <v>19067</v>
      </c>
      <c r="I34" s="105">
        <v>18974</v>
      </c>
      <c r="J34" s="105">
        <v>19414</v>
      </c>
      <c r="K34" s="105">
        <v>19876</v>
      </c>
      <c r="L34" s="105">
        <v>20365</v>
      </c>
      <c r="M34" s="105">
        <v>20619</v>
      </c>
      <c r="N34" s="105">
        <v>19837</v>
      </c>
      <c r="O34" s="245">
        <f t="shared" si="0"/>
        <v>19067.75</v>
      </c>
    </row>
    <row r="35" spans="1:15" ht="11.1" customHeight="1" x14ac:dyDescent="0.25">
      <c r="A35" s="69" t="s">
        <v>182</v>
      </c>
      <c r="B35" s="70">
        <v>2024</v>
      </c>
      <c r="C35" s="105">
        <v>64226.36</v>
      </c>
      <c r="D35" s="105">
        <v>64838.720000000001</v>
      </c>
      <c r="E35" s="105">
        <v>63538.720000000001</v>
      </c>
      <c r="F35" s="105">
        <v>65518.36</v>
      </c>
      <c r="G35" s="105">
        <v>64872.72</v>
      </c>
      <c r="H35" s="105">
        <v>65480.36</v>
      </c>
      <c r="I35" s="105">
        <v>66400.72</v>
      </c>
      <c r="J35" s="105">
        <v>67368</v>
      </c>
      <c r="K35" s="105">
        <v>65828.66</v>
      </c>
      <c r="L35" s="105">
        <v>62554.720000000001</v>
      </c>
      <c r="M35" s="105">
        <v>64914</v>
      </c>
      <c r="N35" s="105">
        <v>64407.72</v>
      </c>
      <c r="O35" s="245">
        <f t="shared" si="0"/>
        <v>64995.754999999997</v>
      </c>
    </row>
    <row r="36" spans="1:15" ht="11.1" customHeight="1" x14ac:dyDescent="0.25">
      <c r="A36" s="69"/>
      <c r="B36" s="70">
        <v>2025</v>
      </c>
      <c r="C36" s="105">
        <v>65026.720000000001</v>
      </c>
      <c r="D36" s="2">
        <v>65967.360000000001</v>
      </c>
      <c r="E36" s="105">
        <v>67771</v>
      </c>
      <c r="F36" s="105">
        <v>68130.36</v>
      </c>
      <c r="G36" s="105">
        <v>67285.16</v>
      </c>
      <c r="H36" s="105">
        <v>66876.5</v>
      </c>
      <c r="I36" s="105">
        <v>67588.5</v>
      </c>
      <c r="J36" s="105">
        <v>67011.72</v>
      </c>
      <c r="K36" s="105">
        <v>65983.66</v>
      </c>
      <c r="L36" s="105">
        <v>62046.36</v>
      </c>
      <c r="M36" s="105">
        <v>62874.600000000006</v>
      </c>
      <c r="N36" s="105">
        <v>61208.3</v>
      </c>
      <c r="O36" s="245">
        <f t="shared" si="0"/>
        <v>65647.520000000004</v>
      </c>
    </row>
    <row r="37" spans="1:15" ht="11.1" customHeight="1" x14ac:dyDescent="0.25">
      <c r="A37" s="69" t="s">
        <v>10</v>
      </c>
      <c r="B37" s="70">
        <v>2024</v>
      </c>
      <c r="C37" s="105">
        <v>9073</v>
      </c>
      <c r="D37" s="105">
        <v>8677</v>
      </c>
      <c r="E37" s="105">
        <v>9007</v>
      </c>
      <c r="F37" s="105">
        <v>9304</v>
      </c>
      <c r="G37" s="105">
        <v>9401</v>
      </c>
      <c r="H37" s="105">
        <v>9384</v>
      </c>
      <c r="I37" s="105">
        <v>9609</v>
      </c>
      <c r="J37" s="105">
        <v>9526</v>
      </c>
      <c r="K37" s="105">
        <v>9588</v>
      </c>
      <c r="L37" s="105">
        <v>9465</v>
      </c>
      <c r="M37" s="105">
        <v>9592</v>
      </c>
      <c r="N37" s="105">
        <v>9615</v>
      </c>
      <c r="O37" s="245">
        <f t="shared" si="0"/>
        <v>9353.4166666666661</v>
      </c>
    </row>
    <row r="38" spans="1:15" ht="11.1" customHeight="1" x14ac:dyDescent="0.25">
      <c r="A38" s="69"/>
      <c r="B38" s="70">
        <v>2025</v>
      </c>
      <c r="C38" s="105">
        <v>9600</v>
      </c>
      <c r="D38" s="2">
        <v>9100</v>
      </c>
      <c r="E38" s="105">
        <v>9382</v>
      </c>
      <c r="F38" s="105">
        <v>10641</v>
      </c>
      <c r="G38" s="105">
        <v>9606</v>
      </c>
      <c r="H38" s="105">
        <v>10123.5</v>
      </c>
      <c r="I38" s="105">
        <v>11408</v>
      </c>
      <c r="J38" s="105">
        <v>9123.5</v>
      </c>
      <c r="K38" s="105">
        <v>9047</v>
      </c>
      <c r="L38" s="105">
        <v>9267.6470000000008</v>
      </c>
      <c r="M38" s="105">
        <v>9349</v>
      </c>
      <c r="N38" s="105">
        <v>9615</v>
      </c>
      <c r="O38" s="245">
        <f t="shared" si="0"/>
        <v>9688.5539166666658</v>
      </c>
    </row>
    <row r="39" spans="1:15" ht="11.1" customHeight="1" x14ac:dyDescent="0.25">
      <c r="A39" s="69" t="s">
        <v>61</v>
      </c>
      <c r="B39" s="70">
        <v>2024</v>
      </c>
      <c r="C39" s="105">
        <v>1181</v>
      </c>
      <c r="D39" s="105">
        <v>1174</v>
      </c>
      <c r="E39" s="105">
        <v>1116</v>
      </c>
      <c r="F39" s="105">
        <v>1084</v>
      </c>
      <c r="G39" s="105">
        <v>1071</v>
      </c>
      <c r="H39" s="105">
        <v>1110</v>
      </c>
      <c r="I39" s="105">
        <v>1136</v>
      </c>
      <c r="J39" s="105">
        <v>1148</v>
      </c>
      <c r="K39" s="105">
        <v>1137</v>
      </c>
      <c r="L39" s="105">
        <v>1113</v>
      </c>
      <c r="M39" s="105">
        <v>1179</v>
      </c>
      <c r="N39" s="105">
        <v>1161</v>
      </c>
      <c r="O39" s="245">
        <f t="shared" si="0"/>
        <v>1134.1666666666667</v>
      </c>
    </row>
    <row r="40" spans="1:15" ht="11.1" customHeight="1" x14ac:dyDescent="0.25">
      <c r="A40" s="69"/>
      <c r="B40" s="70">
        <v>2025</v>
      </c>
      <c r="C40" s="105">
        <v>1177</v>
      </c>
      <c r="D40" s="2">
        <v>1088</v>
      </c>
      <c r="E40" s="105">
        <v>1175</v>
      </c>
      <c r="F40" s="105">
        <v>1157</v>
      </c>
      <c r="G40" s="105">
        <v>1151</v>
      </c>
      <c r="H40" s="105">
        <v>1152</v>
      </c>
      <c r="I40" s="105">
        <v>1131</v>
      </c>
      <c r="J40" s="105">
        <v>1131</v>
      </c>
      <c r="K40" s="105">
        <v>1104</v>
      </c>
      <c r="L40" s="105">
        <v>1160</v>
      </c>
      <c r="M40" s="105">
        <v>1143</v>
      </c>
      <c r="N40" s="105">
        <v>1144</v>
      </c>
      <c r="O40" s="245">
        <f t="shared" si="0"/>
        <v>1142.75</v>
      </c>
    </row>
    <row r="41" spans="1:15" ht="11.1" customHeight="1" x14ac:dyDescent="0.25">
      <c r="A41" s="69" t="s">
        <v>62</v>
      </c>
      <c r="B41" s="70">
        <v>2024</v>
      </c>
      <c r="C41" s="105">
        <v>990</v>
      </c>
      <c r="D41" s="105">
        <v>967</v>
      </c>
      <c r="E41" s="105">
        <v>933</v>
      </c>
      <c r="F41" s="105">
        <v>916</v>
      </c>
      <c r="G41" s="105">
        <v>927</v>
      </c>
      <c r="H41" s="105">
        <v>901</v>
      </c>
      <c r="I41" s="105">
        <v>886</v>
      </c>
      <c r="J41" s="105">
        <v>922</v>
      </c>
      <c r="K41" s="105">
        <v>897</v>
      </c>
      <c r="L41" s="105">
        <v>909</v>
      </c>
      <c r="M41" s="105">
        <v>834</v>
      </c>
      <c r="N41" s="105">
        <v>844</v>
      </c>
      <c r="O41" s="245">
        <f t="shared" si="0"/>
        <v>910.5</v>
      </c>
    </row>
    <row r="42" spans="1:15" ht="11.1" customHeight="1" x14ac:dyDescent="0.25">
      <c r="A42" s="69"/>
      <c r="B42" s="70">
        <v>2025</v>
      </c>
      <c r="C42" s="105">
        <v>983</v>
      </c>
      <c r="D42" s="2">
        <v>963</v>
      </c>
      <c r="E42" s="105">
        <v>999</v>
      </c>
      <c r="F42" s="105">
        <v>982</v>
      </c>
      <c r="G42" s="105">
        <v>925</v>
      </c>
      <c r="H42" s="105">
        <v>931</v>
      </c>
      <c r="I42" s="105">
        <v>880</v>
      </c>
      <c r="J42" s="105">
        <v>935</v>
      </c>
      <c r="K42" s="105">
        <v>853</v>
      </c>
      <c r="L42" s="105">
        <v>885</v>
      </c>
      <c r="M42" s="105">
        <v>781</v>
      </c>
      <c r="N42" s="105">
        <v>910</v>
      </c>
      <c r="O42" s="245">
        <f t="shared" si="0"/>
        <v>918.91666666666663</v>
      </c>
    </row>
    <row r="43" spans="1:15" ht="11.1" customHeight="1" x14ac:dyDescent="0.25">
      <c r="A43" s="69" t="s">
        <v>19</v>
      </c>
      <c r="B43" s="70">
        <v>2024</v>
      </c>
      <c r="C43" s="105">
        <v>5802</v>
      </c>
      <c r="D43" s="105">
        <v>5785</v>
      </c>
      <c r="E43" s="105">
        <v>5737.250681137557</v>
      </c>
      <c r="F43" s="105">
        <v>5725</v>
      </c>
      <c r="G43" s="105">
        <v>5725</v>
      </c>
      <c r="H43" s="105">
        <v>5732</v>
      </c>
      <c r="I43" s="105">
        <v>5701</v>
      </c>
      <c r="J43" s="105">
        <v>5718</v>
      </c>
      <c r="K43" s="105">
        <v>5742</v>
      </c>
      <c r="L43" s="105">
        <v>5802</v>
      </c>
      <c r="M43" s="105">
        <v>5824</v>
      </c>
      <c r="N43" s="105">
        <v>5970</v>
      </c>
      <c r="O43" s="245">
        <f t="shared" si="0"/>
        <v>5771.9375567614625</v>
      </c>
    </row>
    <row r="44" spans="1:15" ht="11.1" customHeight="1" x14ac:dyDescent="0.25">
      <c r="A44" s="69"/>
      <c r="B44" s="70">
        <v>2025</v>
      </c>
      <c r="C44" s="105">
        <v>5812</v>
      </c>
      <c r="D44" s="2">
        <v>5790</v>
      </c>
      <c r="E44" s="105">
        <v>6001</v>
      </c>
      <c r="F44" s="105">
        <v>5120</v>
      </c>
      <c r="G44" s="105">
        <v>4822</v>
      </c>
      <c r="H44" s="105">
        <v>5891</v>
      </c>
      <c r="I44" s="105">
        <v>5798</v>
      </c>
      <c r="J44" s="105">
        <v>5718</v>
      </c>
      <c r="K44" s="105">
        <v>4850</v>
      </c>
      <c r="L44" s="105">
        <v>4802</v>
      </c>
      <c r="M44" s="105">
        <v>4822</v>
      </c>
      <c r="N44" s="105">
        <v>4680</v>
      </c>
      <c r="O44" s="245">
        <f t="shared" si="0"/>
        <v>5342.166666666667</v>
      </c>
    </row>
    <row r="45" spans="1:15" ht="11.1" customHeight="1" x14ac:dyDescent="0.25">
      <c r="A45" s="69" t="s">
        <v>40</v>
      </c>
      <c r="B45" s="70">
        <v>2024</v>
      </c>
      <c r="C45" s="105">
        <v>32512</v>
      </c>
      <c r="D45" s="105">
        <v>33539</v>
      </c>
      <c r="E45" s="105">
        <v>33542</v>
      </c>
      <c r="F45" s="105">
        <v>31411</v>
      </c>
      <c r="G45" s="105">
        <v>31980.86332562369</v>
      </c>
      <c r="H45" s="105">
        <v>32540</v>
      </c>
      <c r="I45" s="105">
        <v>33043</v>
      </c>
      <c r="J45" s="105">
        <v>32298</v>
      </c>
      <c r="K45" s="105">
        <v>33540</v>
      </c>
      <c r="L45" s="105">
        <v>33539</v>
      </c>
      <c r="M45" s="105">
        <v>30414</v>
      </c>
      <c r="N45" s="105">
        <v>31706</v>
      </c>
      <c r="O45" s="245">
        <f t="shared" si="0"/>
        <v>32505.405277135305</v>
      </c>
    </row>
    <row r="46" spans="1:15" ht="11.1" customHeight="1" x14ac:dyDescent="0.25">
      <c r="A46" s="69"/>
      <c r="B46" s="70">
        <v>2025</v>
      </c>
      <c r="C46" s="105">
        <v>32418</v>
      </c>
      <c r="D46" s="2">
        <v>33591</v>
      </c>
      <c r="E46" s="105">
        <v>32850</v>
      </c>
      <c r="F46" s="105">
        <v>32850</v>
      </c>
      <c r="G46" s="105">
        <v>31324</v>
      </c>
      <c r="H46" s="105">
        <v>32282</v>
      </c>
      <c r="I46" s="105">
        <v>32850</v>
      </c>
      <c r="J46" s="105">
        <v>31647</v>
      </c>
      <c r="K46" s="105">
        <v>32850</v>
      </c>
      <c r="L46" s="105">
        <v>33850</v>
      </c>
      <c r="M46" s="105">
        <v>32912</v>
      </c>
      <c r="N46" s="105">
        <v>32466</v>
      </c>
      <c r="O46" s="245">
        <f t="shared" si="0"/>
        <v>32657.5</v>
      </c>
    </row>
    <row r="47" spans="1:15" ht="11.1" customHeight="1" x14ac:dyDescent="0.25">
      <c r="A47" s="69" t="s">
        <v>29</v>
      </c>
      <c r="B47" s="70">
        <v>2024</v>
      </c>
      <c r="C47" s="105">
        <v>25569</v>
      </c>
      <c r="D47" s="105">
        <v>25929</v>
      </c>
      <c r="E47" s="105">
        <v>26078</v>
      </c>
      <c r="F47" s="105">
        <v>25928.572105746498</v>
      </c>
      <c r="G47" s="105">
        <v>25929</v>
      </c>
      <c r="H47" s="105">
        <v>25929</v>
      </c>
      <c r="I47" s="105">
        <v>25928.572105746498</v>
      </c>
      <c r="J47" s="105">
        <v>23929</v>
      </c>
      <c r="K47" s="105">
        <v>24806</v>
      </c>
      <c r="L47" s="105">
        <v>25929</v>
      </c>
      <c r="M47" s="105">
        <v>26147</v>
      </c>
      <c r="N47" s="105">
        <v>25939</v>
      </c>
      <c r="O47" s="245">
        <f t="shared" si="0"/>
        <v>25670.095350957748</v>
      </c>
    </row>
    <row r="48" spans="1:15" ht="11.1" customHeight="1" x14ac:dyDescent="0.25">
      <c r="A48" s="69"/>
      <c r="B48" s="70">
        <v>2025</v>
      </c>
      <c r="C48" s="105">
        <v>30060</v>
      </c>
      <c r="D48" s="2">
        <v>29801.363401018498</v>
      </c>
      <c r="E48" s="105">
        <v>30217</v>
      </c>
      <c r="F48" s="105">
        <v>29801.363401018498</v>
      </c>
      <c r="G48" s="105">
        <v>29907</v>
      </c>
      <c r="H48" s="105">
        <v>29801.363401018498</v>
      </c>
      <c r="I48" s="105">
        <v>28672</v>
      </c>
      <c r="J48" s="105">
        <v>25891</v>
      </c>
      <c r="K48" s="105">
        <v>24984</v>
      </c>
      <c r="L48" s="105">
        <v>24837</v>
      </c>
      <c r="M48" s="105">
        <v>25049</v>
      </c>
      <c r="N48" s="105">
        <v>29801.363401018498</v>
      </c>
      <c r="O48" s="245">
        <f t="shared" si="0"/>
        <v>28235.204467006162</v>
      </c>
    </row>
    <row r="49" spans="1:15" ht="11.1" customHeight="1" x14ac:dyDescent="0.25">
      <c r="A49" s="69" t="s">
        <v>33</v>
      </c>
      <c r="B49" s="70">
        <v>2024</v>
      </c>
      <c r="C49" s="105">
        <v>93510</v>
      </c>
      <c r="D49" s="105">
        <v>118470</v>
      </c>
      <c r="E49" s="105">
        <v>116620</v>
      </c>
      <c r="F49" s="105">
        <v>113670</v>
      </c>
      <c r="G49" s="105">
        <v>109280</v>
      </c>
      <c r="H49" s="105">
        <v>107410</v>
      </c>
      <c r="I49" s="105">
        <v>91220</v>
      </c>
      <c r="J49" s="105">
        <v>84750</v>
      </c>
      <c r="K49" s="105">
        <v>75680</v>
      </c>
      <c r="L49" s="105">
        <v>74180</v>
      </c>
      <c r="M49" s="105">
        <v>78405</v>
      </c>
      <c r="N49" s="105">
        <v>82400</v>
      </c>
      <c r="O49" s="245">
        <f t="shared" si="0"/>
        <v>95466.25</v>
      </c>
    </row>
    <row r="50" spans="1:15" ht="11.1" customHeight="1" x14ac:dyDescent="0.25">
      <c r="A50" s="69"/>
      <c r="B50" s="70">
        <v>2025</v>
      </c>
      <c r="C50" s="105">
        <v>97410</v>
      </c>
      <c r="D50" s="2">
        <v>118230</v>
      </c>
      <c r="E50" s="105">
        <v>117200</v>
      </c>
      <c r="F50" s="105">
        <v>113750</v>
      </c>
      <c r="G50" s="105">
        <v>113200</v>
      </c>
      <c r="H50" s="105">
        <v>109390</v>
      </c>
      <c r="I50" s="105">
        <v>97690</v>
      </c>
      <c r="J50" s="105">
        <v>88250</v>
      </c>
      <c r="K50" s="105">
        <v>77580</v>
      </c>
      <c r="L50" s="105">
        <v>76340</v>
      </c>
      <c r="M50" s="105">
        <v>79300</v>
      </c>
      <c r="N50" s="105">
        <v>79410</v>
      </c>
      <c r="O50" s="245">
        <f t="shared" si="0"/>
        <v>97312.5</v>
      </c>
    </row>
    <row r="51" spans="1:15" ht="11.1" customHeight="1" x14ac:dyDescent="0.25">
      <c r="A51" s="69" t="s">
        <v>34</v>
      </c>
      <c r="B51" s="70">
        <v>2024</v>
      </c>
      <c r="C51" s="105">
        <v>20160</v>
      </c>
      <c r="D51" s="105">
        <v>20425</v>
      </c>
      <c r="E51" s="105">
        <v>20432.318483139195</v>
      </c>
      <c r="F51" s="105">
        <v>20511</v>
      </c>
      <c r="G51" s="105">
        <v>20418</v>
      </c>
      <c r="H51" s="105">
        <v>20490</v>
      </c>
      <c r="I51" s="105">
        <v>20348</v>
      </c>
      <c r="J51" s="105">
        <v>20397</v>
      </c>
      <c r="K51" s="105">
        <v>20404</v>
      </c>
      <c r="L51" s="105">
        <v>20404</v>
      </c>
      <c r="M51" s="105">
        <v>20412</v>
      </c>
      <c r="N51" s="105">
        <v>20450</v>
      </c>
      <c r="O51" s="245">
        <f t="shared" si="0"/>
        <v>20404.276540261602</v>
      </c>
    </row>
    <row r="52" spans="1:15" ht="11.1" customHeight="1" x14ac:dyDescent="0.25">
      <c r="A52" s="69"/>
      <c r="B52" s="70">
        <v>2025</v>
      </c>
      <c r="C52" s="105">
        <v>20364</v>
      </c>
      <c r="D52" s="2">
        <v>20430</v>
      </c>
      <c r="E52" s="105">
        <v>20445</v>
      </c>
      <c r="F52" s="105">
        <v>20464</v>
      </c>
      <c r="G52" s="105">
        <v>20522</v>
      </c>
      <c r="H52" s="105">
        <v>19996</v>
      </c>
      <c r="I52" s="105">
        <v>20336</v>
      </c>
      <c r="J52" s="105">
        <v>20184</v>
      </c>
      <c r="K52" s="105">
        <v>19998</v>
      </c>
      <c r="L52" s="105">
        <v>19906</v>
      </c>
      <c r="M52" s="105">
        <v>20420</v>
      </c>
      <c r="N52" s="105">
        <v>21069</v>
      </c>
      <c r="O52" s="245">
        <f t="shared" si="0"/>
        <v>20344.5</v>
      </c>
    </row>
    <row r="53" spans="1:15" ht="11.1" customHeight="1" x14ac:dyDescent="0.25">
      <c r="A53" s="69" t="s">
        <v>20</v>
      </c>
      <c r="B53" s="70">
        <v>2024</v>
      </c>
      <c r="C53" s="105">
        <v>5396.05</v>
      </c>
      <c r="D53" s="105">
        <v>5396</v>
      </c>
      <c r="E53" s="105">
        <v>5396</v>
      </c>
      <c r="F53" s="105">
        <v>5396</v>
      </c>
      <c r="G53" s="105">
        <v>5396</v>
      </c>
      <c r="H53" s="105">
        <v>5396</v>
      </c>
      <c r="I53" s="105">
        <v>5396</v>
      </c>
      <c r="J53" s="105">
        <v>5425</v>
      </c>
      <c r="K53" s="105">
        <v>5528</v>
      </c>
      <c r="L53" s="105">
        <v>5596</v>
      </c>
      <c r="M53" s="105">
        <v>5595</v>
      </c>
      <c r="N53" s="105">
        <v>5602</v>
      </c>
      <c r="O53" s="245">
        <f t="shared" si="0"/>
        <v>5459.8375000000005</v>
      </c>
    </row>
    <row r="54" spans="1:15" ht="11.1" customHeight="1" x14ac:dyDescent="0.25">
      <c r="A54" s="69"/>
      <c r="B54" s="70">
        <v>2025</v>
      </c>
      <c r="C54" s="105">
        <v>5458</v>
      </c>
      <c r="D54" s="2">
        <v>5396</v>
      </c>
      <c r="E54" s="105">
        <v>5396</v>
      </c>
      <c r="F54" s="105">
        <v>5442</v>
      </c>
      <c r="G54" s="105">
        <v>5586</v>
      </c>
      <c r="H54" s="105">
        <v>5386</v>
      </c>
      <c r="I54" s="105">
        <v>5402</v>
      </c>
      <c r="J54" s="105">
        <v>5386</v>
      </c>
      <c r="K54" s="105">
        <v>5386</v>
      </c>
      <c r="L54" s="105">
        <v>5395</v>
      </c>
      <c r="M54" s="105">
        <v>5401</v>
      </c>
      <c r="N54" s="105">
        <v>5386</v>
      </c>
      <c r="O54" s="245">
        <f t="shared" si="0"/>
        <v>5418.333333333333</v>
      </c>
    </row>
    <row r="55" spans="1:15" ht="11.1" customHeight="1" x14ac:dyDescent="0.25">
      <c r="A55" s="76" t="s">
        <v>28</v>
      </c>
      <c r="B55" s="70">
        <v>2024</v>
      </c>
      <c r="C55" s="105">
        <v>324</v>
      </c>
      <c r="D55" s="105">
        <v>313</v>
      </c>
      <c r="E55" s="105">
        <v>337</v>
      </c>
      <c r="F55" s="105">
        <v>306</v>
      </c>
      <c r="G55" s="105">
        <v>322</v>
      </c>
      <c r="H55" s="105">
        <v>304</v>
      </c>
      <c r="I55" s="105">
        <v>302</v>
      </c>
      <c r="J55" s="105">
        <v>282</v>
      </c>
      <c r="K55" s="105">
        <v>309</v>
      </c>
      <c r="L55" s="105">
        <v>318</v>
      </c>
      <c r="M55" s="105">
        <v>341</v>
      </c>
      <c r="N55" s="105">
        <v>314</v>
      </c>
      <c r="O55" s="245">
        <f t="shared" si="0"/>
        <v>314.33333333333331</v>
      </c>
    </row>
    <row r="56" spans="1:15" ht="11.1" customHeight="1" x14ac:dyDescent="0.25">
      <c r="A56" s="76"/>
      <c r="B56" s="70">
        <v>2025</v>
      </c>
      <c r="C56" s="105">
        <v>344</v>
      </c>
      <c r="D56" s="2">
        <v>320</v>
      </c>
      <c r="E56" s="105">
        <v>332</v>
      </c>
      <c r="F56" s="105">
        <v>297</v>
      </c>
      <c r="G56" s="105">
        <v>314</v>
      </c>
      <c r="H56" s="105">
        <v>307</v>
      </c>
      <c r="I56" s="105">
        <v>295</v>
      </c>
      <c r="J56" s="105">
        <v>264</v>
      </c>
      <c r="K56" s="105">
        <v>283</v>
      </c>
      <c r="L56" s="105">
        <v>290</v>
      </c>
      <c r="M56" s="105">
        <v>325</v>
      </c>
      <c r="N56" s="105">
        <v>330</v>
      </c>
      <c r="O56" s="245">
        <f t="shared" si="0"/>
        <v>308.41666666666669</v>
      </c>
    </row>
    <row r="57" spans="1:15" ht="11.1" customHeight="1" x14ac:dyDescent="0.25">
      <c r="A57" s="69" t="s">
        <v>135</v>
      </c>
      <c r="B57" s="70">
        <v>2024</v>
      </c>
      <c r="C57" s="105">
        <v>2674</v>
      </c>
      <c r="D57" s="105">
        <v>2826</v>
      </c>
      <c r="E57" s="105">
        <v>2844</v>
      </c>
      <c r="F57" s="105">
        <v>2744</v>
      </c>
      <c r="G57" s="105">
        <v>2718</v>
      </c>
      <c r="H57" s="105">
        <v>2899</v>
      </c>
      <c r="I57" s="105">
        <v>2799</v>
      </c>
      <c r="J57" s="105">
        <v>2739</v>
      </c>
      <c r="K57" s="105">
        <v>2795</v>
      </c>
      <c r="L57" s="105">
        <v>2881</v>
      </c>
      <c r="M57" s="105">
        <v>2770</v>
      </c>
      <c r="N57" s="105">
        <v>1849</v>
      </c>
      <c r="O57" s="245">
        <f t="shared" si="0"/>
        <v>2711.5</v>
      </c>
    </row>
    <row r="58" spans="1:15" ht="11.1" customHeight="1" x14ac:dyDescent="0.25">
      <c r="A58" s="77"/>
      <c r="B58" s="78">
        <v>2025</v>
      </c>
      <c r="C58" s="105">
        <v>1549</v>
      </c>
      <c r="D58" s="106">
        <v>1546</v>
      </c>
      <c r="E58" s="106">
        <v>1530</v>
      </c>
      <c r="F58" s="105">
        <v>1528</v>
      </c>
      <c r="G58" s="105">
        <v>1528</v>
      </c>
      <c r="H58" s="105">
        <v>1528</v>
      </c>
      <c r="I58" s="105">
        <v>1528</v>
      </c>
      <c r="J58" s="105">
        <v>1526</v>
      </c>
      <c r="K58" s="105">
        <v>1522</v>
      </c>
      <c r="L58" s="105">
        <v>1522</v>
      </c>
      <c r="M58" s="105">
        <v>1522</v>
      </c>
      <c r="N58" s="105">
        <v>1522</v>
      </c>
      <c r="O58" s="248">
        <f t="shared" si="0"/>
        <v>1529.25</v>
      </c>
    </row>
    <row r="59" spans="1:15" ht="9" customHeight="1" x14ac:dyDescent="0.3">
      <c r="A59" s="210" t="s">
        <v>141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215" t="s">
        <v>159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</row>
    <row r="61" spans="1:15" ht="9" customHeight="1" x14ac:dyDescent="0.3">
      <c r="A61" s="211" t="s">
        <v>173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</row>
    <row r="62" spans="1:15" ht="9" customHeight="1" x14ac:dyDescent="0.3">
      <c r="A62" s="212" t="s">
        <v>174</v>
      </c>
      <c r="B62" s="91"/>
      <c r="C62" s="7"/>
      <c r="D62" s="7"/>
      <c r="E62" s="7"/>
    </row>
    <row r="63" spans="1:15" ht="9" customHeight="1" x14ac:dyDescent="0.3">
      <c r="A63" s="203"/>
      <c r="B63" s="92"/>
    </row>
    <row r="64" spans="1:15" ht="16.5" x14ac:dyDescent="0.3">
      <c r="A64" s="92"/>
      <c r="B64" s="92"/>
    </row>
    <row r="65" spans="1:2" ht="16.5" x14ac:dyDescent="0.3">
      <c r="A65" s="92"/>
      <c r="B65" s="92"/>
    </row>
    <row r="66" spans="1:2" ht="16.5" x14ac:dyDescent="0.3">
      <c r="A66" s="92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A279-8E1E-4EF8-9F2B-2FA42961DB4C}">
  <sheetPr published="0"/>
  <dimension ref="A1:O67"/>
  <sheetViews>
    <sheetView showGridLines="0" zoomScaleNormal="100" workbookViewId="0">
      <selection activeCell="H43" sqref="H43"/>
    </sheetView>
  </sheetViews>
  <sheetFormatPr baseColWidth="10" defaultColWidth="6.33203125" defaultRowHeight="12" customHeight="1" x14ac:dyDescent="0.25"/>
  <cols>
    <col min="1" max="1" width="9.33203125" style="31" customWidth="1"/>
    <col min="2" max="2" width="3.44140625" style="31" customWidth="1"/>
    <col min="3" max="14" width="4.3320312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199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75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0" t="s">
        <v>181</v>
      </c>
    </row>
    <row r="5" spans="1:15" ht="12.95" customHeight="1" x14ac:dyDescent="0.25">
      <c r="A5" s="253" t="s">
        <v>24</v>
      </c>
      <c r="B5" s="243">
        <v>2024</v>
      </c>
      <c r="C5" s="254">
        <v>201.34459576657133</v>
      </c>
      <c r="D5" s="254">
        <v>189.294416755356</v>
      </c>
      <c r="E5" s="254">
        <v>198.06023146248802</v>
      </c>
      <c r="F5" s="254">
        <f>'C.34'!F5/'C 35'!F5*1000</f>
        <v>199.82890094782468</v>
      </c>
      <c r="G5" s="254">
        <f>'C.34'!G5/'C 35'!G5*1000</f>
        <v>202.12516616730815</v>
      </c>
      <c r="H5" s="254">
        <f>'C.34'!H5/'C 35'!H5*1000</f>
        <v>198.76100334670181</v>
      </c>
      <c r="I5" s="254">
        <f>'C.34'!I5/'C 35'!I5*1000</f>
        <v>201.94904547575035</v>
      </c>
      <c r="J5" s="254">
        <f>'C.34'!J5/'C 35'!J5*1000</f>
        <v>200.99814314959872</v>
      </c>
      <c r="K5" s="254">
        <f>'C.34'!K5/'C 35'!K5*1000</f>
        <v>195.43118808254511</v>
      </c>
      <c r="L5" s="254">
        <f>'C.34'!L5/'C 35'!L5*1000</f>
        <v>200.86212288657956</v>
      </c>
      <c r="M5" s="254">
        <f>'C.34'!M5/'C 35'!M5*1000</f>
        <v>196.73081485027066</v>
      </c>
      <c r="N5" s="254">
        <f>'C.34'!N5/'C 35'!N5*1000</f>
        <v>201.36464559828863</v>
      </c>
      <c r="O5" s="254">
        <f>'C.34'!O5/'C 35'!O5*1000</f>
        <v>2386.6284266342068</v>
      </c>
    </row>
    <row r="6" spans="1:15" ht="12.95" customHeight="1" x14ac:dyDescent="0.25">
      <c r="A6" s="255"/>
      <c r="B6" s="246" t="s">
        <v>177</v>
      </c>
      <c r="C6" s="256">
        <f>'C.34'!C6/'C 35'!C6*1000</f>
        <v>208.74471983529784</v>
      </c>
      <c r="D6" s="256">
        <f>'C.34'!D6/'C 35'!D6*1000</f>
        <v>196.48560308785849</v>
      </c>
      <c r="E6" s="256">
        <f>'C.34'!E6/'C 35'!E6*1000</f>
        <v>205.46424955431286</v>
      </c>
      <c r="F6" s="256">
        <f>'C.34'!F6/'C 35'!F6*1000</f>
        <v>208.05477009187445</v>
      </c>
      <c r="G6" s="256">
        <f>'C.34'!G6/'C 35'!G6*1000</f>
        <v>208.08035258249086</v>
      </c>
      <c r="H6" s="256">
        <f>'C.34'!H6/'C 35'!H6*1000</f>
        <v>204.28669560409142</v>
      </c>
      <c r="I6" s="256">
        <f>'C.34'!I6/'C 35'!I6*1000</f>
        <v>207.40241164743517</v>
      </c>
      <c r="J6" s="256">
        <f>'C.34'!J6/'C 35'!J6*1000</f>
        <v>208.2150235879715</v>
      </c>
      <c r="K6" s="256">
        <f>'C.34'!K6/'C 35'!K6*1000</f>
        <v>204.84741642350392</v>
      </c>
      <c r="L6" s="256">
        <f>'C.34'!L6/'C 35'!L6*1000</f>
        <v>211.62238338759977</v>
      </c>
      <c r="M6" s="256">
        <f>'C.34'!M6/'C 35'!M6*1000</f>
        <v>202.62378724764096</v>
      </c>
      <c r="N6" s="256">
        <f>'C.34'!N6/'C 35'!N6*1000</f>
        <v>207.97570322245952</v>
      </c>
      <c r="O6" s="256">
        <f>'C.34'!O6/'C 35'!O6*1000</f>
        <v>2473.3702339427091</v>
      </c>
    </row>
    <row r="7" spans="1:15" ht="11.1" customHeight="1" x14ac:dyDescent="0.25">
      <c r="A7" s="69" t="s">
        <v>3</v>
      </c>
      <c r="B7" s="70">
        <v>2024</v>
      </c>
      <c r="C7" s="105">
        <f>'C.34'!C7/'C 35'!C7*1000</f>
        <v>111.3092524743286</v>
      </c>
      <c r="D7" s="105">
        <f>'C.34'!D7/'C 35'!D7*1000</f>
        <v>104.96446012514357</v>
      </c>
      <c r="E7" s="105">
        <f>'C.34'!E7/'C 35'!E7*1000</f>
        <v>112.49606204654999</v>
      </c>
      <c r="F7" s="105">
        <f>'C.34'!F7/'C 35'!F7*1000</f>
        <v>108.55997330013338</v>
      </c>
      <c r="G7" s="105">
        <f>'C.34'!G7/'C 35'!G7*1000</f>
        <v>113.46999470875942</v>
      </c>
      <c r="H7" s="105">
        <f>'C.34'!H7/'C 35'!H7*1000</f>
        <v>109.97969786690446</v>
      </c>
      <c r="I7" s="105">
        <f>'C.34'!I7/'C 35'!I7*1000</f>
        <v>111.28507251714286</v>
      </c>
      <c r="J7" s="105">
        <f>'C.34'!J7/'C 35'!J7*1000</f>
        <v>109.82265711999418</v>
      </c>
      <c r="K7" s="105">
        <f>'C.34'!K7/'C 35'!K7*1000</f>
        <v>106.70882542859248</v>
      </c>
      <c r="L7" s="105">
        <f>'C.34'!L7/'C 35'!L7*1000</f>
        <v>110.78362822404165</v>
      </c>
      <c r="M7" s="105">
        <f>'C.34'!M7/'C 35'!M7*1000</f>
        <v>109.47153720087674</v>
      </c>
      <c r="N7" s="105">
        <f>'C.34'!N7/'C 35'!N7*1000</f>
        <v>109.46499610538675</v>
      </c>
      <c r="O7" s="259">
        <f>'C.34'!O7/'C 35'!O7*1000</f>
        <v>1318.4193344580481</v>
      </c>
    </row>
    <row r="8" spans="1:15" ht="11.1" customHeight="1" x14ac:dyDescent="0.25">
      <c r="A8" s="69"/>
      <c r="B8" s="70">
        <v>2025</v>
      </c>
      <c r="C8" s="105">
        <f>'C.34'!C8/'C 35'!C8*1000</f>
        <v>109.66582669295768</v>
      </c>
      <c r="D8" s="105">
        <f>'C.34'!D8/'C 35'!D8*1000</f>
        <v>103.90601223541923</v>
      </c>
      <c r="E8" s="105">
        <f>'C.34'!E8/'C 35'!E8*1000</f>
        <v>112.34764729211089</v>
      </c>
      <c r="F8" s="105">
        <f>'C.34'!F8/'C 35'!F8*1000</f>
        <v>110.49582965474953</v>
      </c>
      <c r="G8" s="105">
        <f>'C.34'!G8/'C 35'!G8*1000</f>
        <v>113.33640980841994</v>
      </c>
      <c r="H8" s="105">
        <f>'C.34'!H8/'C 35'!H8*1000</f>
        <v>109.81882189065053</v>
      </c>
      <c r="I8" s="105">
        <f>'C.34'!I8/'C 35'!I8*1000</f>
        <v>111.42933818819819</v>
      </c>
      <c r="J8" s="105">
        <f>'C.34'!J8/'C 35'!J8*1000</f>
        <v>111.17119209111975</v>
      </c>
      <c r="K8" s="105">
        <f>'C.34'!K8/'C 35'!K8*1000</f>
        <v>106.68673351119993</v>
      </c>
      <c r="L8" s="105">
        <f>'C.34'!L8/'C 35'!L8*1000</f>
        <v>110.29519190503848</v>
      </c>
      <c r="M8" s="105">
        <f>'C.34'!M8/'C 35'!M8*1000</f>
        <v>107.83099050831478</v>
      </c>
      <c r="N8" s="105">
        <f>'C.34'!N8/'C 35'!N8*1000</f>
        <v>106.25223830232559</v>
      </c>
      <c r="O8" s="259">
        <f>'C.34'!O8/'C 35'!O8*1000</f>
        <v>1313.1856796055556</v>
      </c>
    </row>
    <row r="9" spans="1:15" ht="11.1" customHeight="1" x14ac:dyDescent="0.25">
      <c r="A9" s="69" t="s">
        <v>4</v>
      </c>
      <c r="B9" s="70">
        <v>2024</v>
      </c>
      <c r="C9" s="105">
        <f>'C.34'!C9/'C 35'!C9*1000</f>
        <v>109.6575126889998</v>
      </c>
      <c r="D9" s="105">
        <f>'C.34'!D9/'C 35'!D9*1000</f>
        <v>105.38608274555217</v>
      </c>
      <c r="E9" s="105">
        <f>'C.34'!E9/'C 35'!E9*1000</f>
        <v>86.530781638562431</v>
      </c>
      <c r="F9" s="105">
        <f>'C.34'!F9/'C 35'!F9*1000</f>
        <v>103.56488699999998</v>
      </c>
      <c r="G9" s="105">
        <f>'C.34'!G9/'C 35'!G9*1000</f>
        <v>104.89170087095806</v>
      </c>
      <c r="H9" s="105">
        <f>'C.34'!H9/'C 35'!H9*1000</f>
        <v>100.05659582649271</v>
      </c>
      <c r="I9" s="105">
        <f>'C.34'!I9/'C 35'!I9*1000</f>
        <v>99.913130017974837</v>
      </c>
      <c r="J9" s="105">
        <f>'C.34'!J9/'C 35'!J9*1000</f>
        <v>95.491367783203984</v>
      </c>
      <c r="K9" s="105">
        <f>'C.34'!K9/'C 35'!K9*1000</f>
        <v>84.821045426891089</v>
      </c>
      <c r="L9" s="105">
        <f>'C.34'!L9/'C 35'!L9*1000</f>
        <v>89.989186478082061</v>
      </c>
      <c r="M9" s="105">
        <f>'C.34'!M9/'C 35'!M9*1000</f>
        <v>90.619106968678878</v>
      </c>
      <c r="N9" s="105">
        <f>'C.34'!N9/'C 35'!N9*1000</f>
        <v>86.847679828588923</v>
      </c>
      <c r="O9" s="259">
        <f>'C.34'!O9/'C 35'!O9*1000</f>
        <v>1156.1162421088486</v>
      </c>
    </row>
    <row r="10" spans="1:15" ht="11.1" customHeight="1" x14ac:dyDescent="0.25">
      <c r="A10" s="69"/>
      <c r="B10" s="70">
        <v>2025</v>
      </c>
      <c r="C10" s="105">
        <f>'C.34'!C10/'C 35'!C10*1000</f>
        <v>105.12937637513377</v>
      </c>
      <c r="D10" s="105">
        <f>'C.34'!D10/'C 35'!D10*1000</f>
        <v>115.91350668491421</v>
      </c>
      <c r="E10" s="105">
        <f>'C.34'!E10/'C 35'!E10*1000</f>
        <v>106.52987288897771</v>
      </c>
      <c r="F10" s="105">
        <f>'C.34'!F10/'C 35'!F10*1000</f>
        <v>107.8271401391879</v>
      </c>
      <c r="G10" s="105">
        <f>'C.34'!G10/'C 35'!G10*1000</f>
        <v>101.96504656577414</v>
      </c>
      <c r="H10" s="105">
        <f>'C.34'!H10/'C 35'!H10*1000</f>
        <v>100.74698660714286</v>
      </c>
      <c r="I10" s="105">
        <f>'C.34'!I10/'C 35'!I10*1000</f>
        <v>102.3669</v>
      </c>
      <c r="J10" s="105">
        <f>'C.34'!J10/'C 35'!J10*1000</f>
        <v>101.45509188750127</v>
      </c>
      <c r="K10" s="105">
        <f>'C.34'!K10/'C 35'!K10*1000</f>
        <v>90.568093207432227</v>
      </c>
      <c r="L10" s="105">
        <f>'C.34'!L10/'C 35'!L10*1000</f>
        <v>95.530554439533958</v>
      </c>
      <c r="M10" s="105">
        <f>'C.34'!M10/'C 35'!M10*1000</f>
        <v>94.042053609117772</v>
      </c>
      <c r="N10" s="105">
        <f>'C.34'!N10/'C 35'!N10*1000</f>
        <v>95.568212118197195</v>
      </c>
      <c r="O10" s="259">
        <f>'C.34'!O10/'C 35'!O10*1000</f>
        <v>1217.5819568481504</v>
      </c>
    </row>
    <row r="11" spans="1:15" ht="11.1" customHeight="1" x14ac:dyDescent="0.25">
      <c r="A11" s="73" t="s">
        <v>31</v>
      </c>
      <c r="B11" s="70">
        <v>2024</v>
      </c>
      <c r="C11" s="105">
        <f>'C.34'!C11/'C 35'!C11*1000</f>
        <v>116.10503557931293</v>
      </c>
      <c r="D11" s="105">
        <f>'C.34'!D11/'C 35'!D11*1000</f>
        <v>114.46677397907409</v>
      </c>
      <c r="E11" s="105">
        <f>'C.34'!E11/'C 35'!E11*1000</f>
        <v>115.75406934369902</v>
      </c>
      <c r="F11" s="105">
        <f>'C.34'!F11/'C 35'!F11*1000</f>
        <v>114.53144909854954</v>
      </c>
      <c r="G11" s="105">
        <f>'C.34'!G11/'C 35'!G11*1000</f>
        <v>102.3430347670372</v>
      </c>
      <c r="H11" s="105">
        <f>'C.34'!H11/'C 35'!H11*1000</f>
        <v>103.70558861028474</v>
      </c>
      <c r="I11" s="105">
        <f>'C.34'!I11/'C 35'!I11*1000</f>
        <v>95.861742289336846</v>
      </c>
      <c r="J11" s="105">
        <f>'C.34'!J11/'C 35'!J11*1000</f>
        <v>81.474552022604541</v>
      </c>
      <c r="K11" s="105">
        <f>'C.34'!K11/'C 35'!K11*1000</f>
        <v>73.59009648643729</v>
      </c>
      <c r="L11" s="105">
        <f>'C.34'!L11/'C 35'!L11*1000</f>
        <v>71.273386674642936</v>
      </c>
      <c r="M11" s="105">
        <f>'C.34'!M11/'C 35'!M11*1000</f>
        <v>61.219852025999167</v>
      </c>
      <c r="N11" s="105">
        <f>'C.34'!N11/'C 35'!N11*1000</f>
        <v>61.100703844071475</v>
      </c>
      <c r="O11" s="259">
        <f>'C.34'!O11/'C 35'!O11*1000</f>
        <v>1116.0980400552526</v>
      </c>
    </row>
    <row r="12" spans="1:15" ht="11.1" customHeight="1" x14ac:dyDescent="0.25">
      <c r="A12" s="73"/>
      <c r="B12" s="70">
        <v>2025</v>
      </c>
      <c r="C12" s="105">
        <f>'C.34'!C12/'C 35'!C12*1000</f>
        <v>116.32658253612863</v>
      </c>
      <c r="D12" s="105">
        <f>'C.34'!D12/'C 35'!D12*1000</f>
        <v>112.07827066898884</v>
      </c>
      <c r="E12" s="105">
        <f>'C.34'!E12/'C 35'!E12*1000</f>
        <v>115.01143663717424</v>
      </c>
      <c r="F12" s="105">
        <f>'C.34'!F12/'C 35'!F12*1000</f>
        <v>113.8522376024728</v>
      </c>
      <c r="G12" s="105">
        <f>'C.34'!G12/'C 35'!G12*1000</f>
        <v>104.5375344352617</v>
      </c>
      <c r="H12" s="105">
        <f>'C.34'!H12/'C 35'!H12*1000</f>
        <v>102.6573937478047</v>
      </c>
      <c r="I12" s="105">
        <f>'C.34'!I12/'C 35'!I12*1000</f>
        <v>95.318120710394098</v>
      </c>
      <c r="J12" s="105">
        <f>'C.34'!J12/'C 35'!J12*1000</f>
        <v>81.212197813935276</v>
      </c>
      <c r="K12" s="105">
        <f>'C.34'!K12/'C 35'!K12*1000</f>
        <v>75.859388049502698</v>
      </c>
      <c r="L12" s="105">
        <f>'C.34'!L12/'C 35'!L12*1000</f>
        <v>75.437630717019857</v>
      </c>
      <c r="M12" s="105">
        <f>'C.34'!M12/'C 35'!M12*1000</f>
        <v>63.896932849364788</v>
      </c>
      <c r="N12" s="105">
        <f>'C.34'!N12/'C 35'!N12*1000</f>
        <v>63.313677404971571</v>
      </c>
      <c r="O12" s="259">
        <f>'C.34'!O12/'C 35'!O12*1000</f>
        <v>1128.5635518586651</v>
      </c>
    </row>
    <row r="13" spans="1:15" ht="11.1" customHeight="1" x14ac:dyDescent="0.25">
      <c r="A13" s="69" t="s">
        <v>18</v>
      </c>
      <c r="B13" s="70">
        <v>2024</v>
      </c>
      <c r="C13" s="105">
        <f>'C.34'!C13/'C 35'!C13*1000</f>
        <v>431.04774967675047</v>
      </c>
      <c r="D13" s="105">
        <f>'C.34'!D13/'C 35'!D13*1000</f>
        <v>387.4565450679882</v>
      </c>
      <c r="E13" s="105">
        <f>'C.34'!E13/'C 35'!E13*1000</f>
        <v>419.90720726814345</v>
      </c>
      <c r="F13" s="105">
        <f>'C.34'!F13/'C 35'!F13*1000</f>
        <v>415.47882202541405</v>
      </c>
      <c r="G13" s="105">
        <f>'C.34'!G13/'C 35'!G13*1000</f>
        <v>405.11275224997314</v>
      </c>
      <c r="H13" s="105">
        <f>'C.34'!H13/'C 35'!H13*1000</f>
        <v>425.98643060580395</v>
      </c>
      <c r="I13" s="105">
        <f>'C.34'!I13/'C 35'!I13*1000</f>
        <v>441.22948213488507</v>
      </c>
      <c r="J13" s="105">
        <f>'C.34'!J13/'C 35'!J13*1000</f>
        <v>443.79072368928752</v>
      </c>
      <c r="K13" s="105">
        <f>'C.34'!K13/'C 35'!K13*1000</f>
        <v>429.48834469161869</v>
      </c>
      <c r="L13" s="105">
        <f>'C.34'!L13/'C 35'!L13*1000</f>
        <v>447.53772729394558</v>
      </c>
      <c r="M13" s="105">
        <f>'C.34'!M13/'C 35'!M13*1000</f>
        <v>430.80228352705035</v>
      </c>
      <c r="N13" s="105">
        <f>'C.34'!N13/'C 35'!N13*1000</f>
        <v>444.32604877440662</v>
      </c>
      <c r="O13" s="259">
        <f>'C.34'!O13/'C 35'!O13*1000</f>
        <v>5121.3167885058392</v>
      </c>
    </row>
    <row r="14" spans="1:15" ht="11.1" customHeight="1" x14ac:dyDescent="0.25">
      <c r="A14" s="69"/>
      <c r="B14" s="70">
        <v>2025</v>
      </c>
      <c r="C14" s="105">
        <f>'C.34'!C14/'C 35'!C14*1000</f>
        <v>521.0345044988851</v>
      </c>
      <c r="D14" s="105">
        <f>'C.34'!D14/'C 35'!D14*1000</f>
        <v>458.00235934493918</v>
      </c>
      <c r="E14" s="105">
        <f>'C.34'!E14/'C 35'!E14*1000</f>
        <v>515.98484714229414</v>
      </c>
      <c r="F14" s="105">
        <f>'C.34'!F14/'C 35'!F14*1000</f>
        <v>502.82167206914329</v>
      </c>
      <c r="G14" s="105">
        <f>'C.34'!G14/'C 35'!G14*1000</f>
        <v>517.37233804764605</v>
      </c>
      <c r="H14" s="105">
        <f>'C.34'!H14/'C 35'!H14*1000</f>
        <v>500.67262459983675</v>
      </c>
      <c r="I14" s="105">
        <f>'C.34'!I14/'C 35'!I14*1000</f>
        <v>529.91306967568858</v>
      </c>
      <c r="J14" s="105">
        <f>'C.34'!J14/'C 35'!J14*1000</f>
        <v>520.20274500498306</v>
      </c>
      <c r="K14" s="105">
        <f>'C.34'!K14/'C 35'!K14*1000</f>
        <v>508.11529703995029</v>
      </c>
      <c r="L14" s="105">
        <f>'C.34'!L14/'C 35'!L14*1000</f>
        <v>543.76446289924331</v>
      </c>
      <c r="M14" s="105">
        <f>'C.34'!M14/'C 35'!M14*1000</f>
        <v>509.37722548008759</v>
      </c>
      <c r="N14" s="105">
        <f>'C.34'!N14/'C 35'!N14*1000</f>
        <v>524.8583853786663</v>
      </c>
      <c r="O14" s="259">
        <f>'C.34'!O14/'C 35'!O14*1000</f>
        <v>6151.0624944189849</v>
      </c>
    </row>
    <row r="15" spans="1:15" ht="11.1" customHeight="1" x14ac:dyDescent="0.25">
      <c r="A15" s="69" t="s">
        <v>89</v>
      </c>
      <c r="B15" s="70">
        <v>2024</v>
      </c>
      <c r="C15" s="105">
        <f>'C.34'!C15/'C 35'!C15*1000</f>
        <v>142.41425336148706</v>
      </c>
      <c r="D15" s="105">
        <f>'C.34'!D15/'C 35'!D15*1000</f>
        <v>115.15691535700596</v>
      </c>
      <c r="E15" s="105">
        <f>'C.34'!E15/'C 35'!E15*1000</f>
        <v>135.43935018956989</v>
      </c>
      <c r="F15" s="105">
        <f>'C.34'!F15/'C 35'!F15*1000</f>
        <v>131.37139300164512</v>
      </c>
      <c r="G15" s="105">
        <f>'C.34'!G15/'C 35'!G15*1000</f>
        <v>132.83388409589921</v>
      </c>
      <c r="H15" s="105">
        <f>'C.34'!H15/'C 35'!H15*1000</f>
        <v>126.29833289483125</v>
      </c>
      <c r="I15" s="105">
        <f>'C.34'!I15/'C 35'!I15*1000</f>
        <v>128.91810048176188</v>
      </c>
      <c r="J15" s="105">
        <f>'C.34'!J15/'C 35'!J15*1000</f>
        <v>135.56362277263727</v>
      </c>
      <c r="K15" s="105">
        <f>'C.34'!K15/'C 35'!K15*1000</f>
        <v>133.56699091739668</v>
      </c>
      <c r="L15" s="105">
        <f>'C.34'!L15/'C 35'!L15*1000</f>
        <v>136.78590882178804</v>
      </c>
      <c r="M15" s="105">
        <f>'C.34'!M15/'C 35'!M15*1000</f>
        <v>137.3892968856249</v>
      </c>
      <c r="N15" s="105">
        <f>'C.34'!N15/'C 35'!N15*1000</f>
        <v>149.64531338404475</v>
      </c>
      <c r="O15" s="259">
        <f>'C.34'!O15/'C 35'!O15*1000</f>
        <v>1586.4522522280859</v>
      </c>
    </row>
    <row r="16" spans="1:15" ht="11.1" customHeight="1" x14ac:dyDescent="0.25">
      <c r="A16" s="69"/>
      <c r="B16" s="70">
        <v>2025</v>
      </c>
      <c r="C16" s="105">
        <f>'C.34'!C16/'C 35'!C16*1000</f>
        <v>142.52439555652364</v>
      </c>
      <c r="D16" s="105">
        <f>'C.34'!D16/'C 35'!D16*1000</f>
        <v>118.5413135971969</v>
      </c>
      <c r="E16" s="105">
        <f>'C.34'!E16/'C 35'!E16*1000</f>
        <v>134.30180593058685</v>
      </c>
      <c r="F16" s="105">
        <f>'C.34'!F16/'C 35'!F16*1000</f>
        <v>144.3424029646967</v>
      </c>
      <c r="G16" s="105">
        <f>'C.34'!G16/'C 35'!G16*1000</f>
        <v>145.60397601767119</v>
      </c>
      <c r="H16" s="105">
        <f>'C.34'!H16/'C 35'!H16*1000</f>
        <v>130.80392639850237</v>
      </c>
      <c r="I16" s="105">
        <f>'C.34'!I16/'C 35'!I16*1000</f>
        <v>126.45634150643853</v>
      </c>
      <c r="J16" s="105">
        <f>'C.34'!J16/'C 35'!J16*1000</f>
        <v>135.78095667500102</v>
      </c>
      <c r="K16" s="105">
        <f>'C.34'!K16/'C 35'!K16*1000</f>
        <v>126.50810976231766</v>
      </c>
      <c r="L16" s="105">
        <f>'C.34'!L16/'C 35'!L16*1000</f>
        <v>121.96609183241641</v>
      </c>
      <c r="M16" s="105">
        <f>'C.34'!M16/'C 35'!M16*1000</f>
        <v>109.86769408230056</v>
      </c>
      <c r="N16" s="105">
        <f>'C.34'!N16/'C 35'!N16*1000</f>
        <v>121.25606414290064</v>
      </c>
      <c r="O16" s="259">
        <f>'C.34'!O16/'C 35'!O16*1000</f>
        <v>1580.8663462654013</v>
      </c>
    </row>
    <row r="17" spans="1:15" ht="11.1" customHeight="1" x14ac:dyDescent="0.25">
      <c r="A17" s="73" t="s">
        <v>0</v>
      </c>
      <c r="B17" s="70">
        <v>2024</v>
      </c>
      <c r="C17" s="105">
        <f>'C.34'!C17/'C 35'!C17*1000</f>
        <v>191.14042493151007</v>
      </c>
      <c r="D17" s="105">
        <f>'C.34'!D17/'C 35'!D17*1000</f>
        <v>183.8327643031698</v>
      </c>
      <c r="E17" s="105">
        <f>'C.34'!E17/'C 35'!E17*1000</f>
        <v>189.00993192922539</v>
      </c>
      <c r="F17" s="105">
        <f>'C.34'!F17/'C 35'!F17*1000</f>
        <v>189.85704724222899</v>
      </c>
      <c r="G17" s="105">
        <f>'C.34'!G17/'C 35'!G17*1000</f>
        <v>192.66743941984552</v>
      </c>
      <c r="H17" s="105">
        <f>'C.34'!H17/'C 35'!H17*1000</f>
        <v>185.64814640516724</v>
      </c>
      <c r="I17" s="105">
        <f>'C.34'!I17/'C 35'!I17*1000</f>
        <v>188.94478675493576</v>
      </c>
      <c r="J17" s="105">
        <f>'C.34'!J17/'C 35'!J17*1000</f>
        <v>189.51395550656144</v>
      </c>
      <c r="K17" s="105">
        <f>'C.34'!K17/'C 35'!K17*1000</f>
        <v>180.89809309001436</v>
      </c>
      <c r="L17" s="105">
        <f>'C.34'!L17/'C 35'!L17*1000</f>
        <v>191.39653328502217</v>
      </c>
      <c r="M17" s="105">
        <f>'C.34'!M17/'C 35'!M17*1000</f>
        <v>177.77800994391356</v>
      </c>
      <c r="N17" s="105">
        <f>'C.34'!N17/'C 35'!N17*1000</f>
        <v>182.80082257852018</v>
      </c>
      <c r="O17" s="259">
        <f>'C.34'!O17/'C 35'!O17*1000</f>
        <v>2243.2123568337815</v>
      </c>
    </row>
    <row r="18" spans="1:15" ht="11.1" customHeight="1" x14ac:dyDescent="0.25">
      <c r="A18" s="73"/>
      <c r="B18" s="70">
        <v>2025</v>
      </c>
      <c r="C18" s="105">
        <f>'C.34'!C18/'C 35'!C18*1000</f>
        <v>192.01701618783727</v>
      </c>
      <c r="D18" s="105">
        <f>'C.34'!D18/'C 35'!D18*1000</f>
        <v>183.21945386504501</v>
      </c>
      <c r="E18" s="105">
        <f>'C.34'!E18/'C 35'!E18*1000</f>
        <v>189.50417716093961</v>
      </c>
      <c r="F18" s="105">
        <f>'C.34'!F18/'C 35'!F18*1000</f>
        <v>190.1859059774566</v>
      </c>
      <c r="G18" s="105">
        <f>'C.34'!G18/'C 35'!G18*1000</f>
        <v>192.86886770382503</v>
      </c>
      <c r="H18" s="105">
        <f>'C.34'!H18/'C 35'!H18*1000</f>
        <v>186.51012349140703</v>
      </c>
      <c r="I18" s="105">
        <f>'C.34'!I18/'C 35'!I18*1000</f>
        <v>189.35747428116136</v>
      </c>
      <c r="J18" s="105">
        <f>'C.34'!J18/'C 35'!J18*1000</f>
        <v>189.77348215122271</v>
      </c>
      <c r="K18" s="105">
        <f>'C.34'!K18/'C 35'!K18*1000</f>
        <v>184.84819065987702</v>
      </c>
      <c r="L18" s="105">
        <f>'C.34'!L18/'C 35'!L18*1000</f>
        <v>191.94777394796961</v>
      </c>
      <c r="M18" s="105">
        <f>'C.34'!M18/'C 35'!M18*1000</f>
        <v>180.28741130606255</v>
      </c>
      <c r="N18" s="105">
        <f>'C.34'!N18/'C 35'!N18*1000</f>
        <v>183.86920070925646</v>
      </c>
      <c r="O18" s="259">
        <f>'C.34'!O18/'C 35'!O18*1000</f>
        <v>2254.3619556852004</v>
      </c>
    </row>
    <row r="19" spans="1:15" ht="11.1" customHeight="1" x14ac:dyDescent="0.25">
      <c r="A19" s="74" t="s">
        <v>15</v>
      </c>
      <c r="B19" s="70">
        <v>2024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59">
        <v>0</v>
      </c>
    </row>
    <row r="20" spans="1:15" ht="11.1" customHeight="1" x14ac:dyDescent="0.25">
      <c r="A20" s="73"/>
      <c r="B20" s="70">
        <v>2025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>
        <v>0</v>
      </c>
      <c r="O20" s="259">
        <v>0</v>
      </c>
    </row>
    <row r="21" spans="1:15" ht="11.1" customHeight="1" x14ac:dyDescent="0.25">
      <c r="A21" s="69" t="s">
        <v>32</v>
      </c>
      <c r="B21" s="70">
        <v>2024</v>
      </c>
      <c r="C21" s="105">
        <f>'C.34'!C21/'C 35'!C21*1000</f>
        <v>144.73442174272805</v>
      </c>
      <c r="D21" s="105">
        <f>'C.34'!D21/'C 35'!D21*1000</f>
        <v>134.927828228979</v>
      </c>
      <c r="E21" s="105">
        <f>'C.34'!E21/'C 35'!E21*1000</f>
        <v>149.3883231285991</v>
      </c>
      <c r="F21" s="105">
        <f>'C.34'!F21/'C 35'!F21*1000</f>
        <v>148.54469644400618</v>
      </c>
      <c r="G21" s="105">
        <f>'C.34'!G21/'C 35'!G21*1000</f>
        <v>153.61356719236829</v>
      </c>
      <c r="H21" s="105">
        <f>'C.34'!H21/'C 35'!H21*1000</f>
        <v>142.66162550188588</v>
      </c>
      <c r="I21" s="105">
        <f>'C.34'!I21/'C 35'!I21*1000</f>
        <v>141.52567579070248</v>
      </c>
      <c r="J21" s="105">
        <f>'C.34'!J21/'C 35'!J21*1000</f>
        <v>135.05539304852272</v>
      </c>
      <c r="K21" s="105">
        <f>'C.34'!K21/'C 35'!K21*1000</f>
        <v>124.70520373399584</v>
      </c>
      <c r="L21" s="105">
        <f>'C.34'!L21/'C 35'!L21*1000</f>
        <v>127.33226448474124</v>
      </c>
      <c r="M21" s="105">
        <f>'C.34'!M21/'C 35'!M21*1000</f>
        <v>124.48772453989984</v>
      </c>
      <c r="N21" s="105">
        <f>'C.34'!N21/'C 35'!N21*1000</f>
        <v>140.32349913405756</v>
      </c>
      <c r="O21" s="259">
        <f>'C.34'!O21/'C 35'!O21*1000</f>
        <v>1667.8817691321715</v>
      </c>
    </row>
    <row r="22" spans="1:15" ht="11.1" customHeight="1" x14ac:dyDescent="0.25">
      <c r="A22" s="69"/>
      <c r="B22" s="70">
        <v>2025</v>
      </c>
      <c r="C22" s="105">
        <f>'C.34'!C22/'C 35'!C22*1000</f>
        <v>144.97491495558108</v>
      </c>
      <c r="D22" s="105">
        <f>'C.34'!D22/'C 35'!D22*1000</f>
        <v>136.83435627917234</v>
      </c>
      <c r="E22" s="105">
        <f>'C.34'!E22/'C 35'!E22*1000</f>
        <v>150.08237262246791</v>
      </c>
      <c r="F22" s="105">
        <f>'C.34'!F22/'C 35'!F22*1000</f>
        <v>149.51571594877765</v>
      </c>
      <c r="G22" s="105">
        <f>'C.34'!G22/'C 35'!G22*1000</f>
        <v>154.30782476759308</v>
      </c>
      <c r="H22" s="105">
        <f>'C.34'!H22/'C 35'!H22*1000</f>
        <v>144.10920472988639</v>
      </c>
      <c r="I22" s="105">
        <f>'C.34'!I22/'C 35'!I22*1000</f>
        <v>145.65222838288742</v>
      </c>
      <c r="J22" s="105">
        <f>'C.34'!J22/'C 35'!J22*1000</f>
        <v>138.96783443143153</v>
      </c>
      <c r="K22" s="105">
        <f>'C.34'!K22/'C 35'!K22*1000</f>
        <v>129.46939548695104</v>
      </c>
      <c r="L22" s="105">
        <f>'C.34'!L22/'C 35'!L22*1000</f>
        <v>129.24550098837059</v>
      </c>
      <c r="M22" s="105">
        <f>'C.34'!M22/'C 35'!M22*1000</f>
        <v>120.07118799278179</v>
      </c>
      <c r="N22" s="105">
        <f>'C.34'!N22/'C 35'!N22*1000</f>
        <v>138.72251866371434</v>
      </c>
      <c r="O22" s="259">
        <f>'C.34'!O22/'C 35'!O22*1000</f>
        <v>1682.1507084971761</v>
      </c>
    </row>
    <row r="23" spans="1:15" ht="11.1" customHeight="1" x14ac:dyDescent="0.25">
      <c r="A23" s="69" t="s">
        <v>17</v>
      </c>
      <c r="B23" s="70">
        <v>2024</v>
      </c>
      <c r="C23" s="105">
        <f>'C.34'!C23/'C 35'!C23*1000</f>
        <v>135.50905147242844</v>
      </c>
      <c r="D23" s="105">
        <f>'C.34'!D23/'C 35'!D23*1000</f>
        <v>136.67933211496927</v>
      </c>
      <c r="E23" s="105">
        <f>'C.34'!E23/'C 35'!E23*1000</f>
        <v>136.55054419525067</v>
      </c>
      <c r="F23" s="105">
        <f>'C.34'!F23/'C 35'!F23*1000</f>
        <v>146.88567555354723</v>
      </c>
      <c r="G23" s="105">
        <f>'C.34'!G23/'C 35'!G23*1000</f>
        <v>150.03505509641874</v>
      </c>
      <c r="H23" s="105">
        <f>'C.34'!H23/'C 35'!H23*1000</f>
        <v>151.92672028596962</v>
      </c>
      <c r="I23" s="105">
        <f>'C.34'!I23/'C 35'!I23*1000</f>
        <v>138.34406765877858</v>
      </c>
      <c r="J23" s="105">
        <f>'C.34'!J23/'C 35'!J23*1000</f>
        <v>137.29120675605603</v>
      </c>
      <c r="K23" s="105">
        <f>'C.34'!K23/'C 35'!K23*1000</f>
        <v>136.88669660605169</v>
      </c>
      <c r="L23" s="105">
        <f>'C.34'!L23/'C 35'!L23*1000</f>
        <v>136.2246509247752</v>
      </c>
      <c r="M23" s="105">
        <f>'C.34'!M23/'C 35'!M23*1000</f>
        <v>133.91814318928888</v>
      </c>
      <c r="N23" s="105">
        <f>'C.34'!N23/'C 35'!N23*1000</f>
        <v>136.33911245427072</v>
      </c>
      <c r="O23" s="259">
        <f>'C.34'!O23/'C 35'!O23*1000</f>
        <v>1676.9377803064492</v>
      </c>
    </row>
    <row r="24" spans="1:15" ht="11.1" customHeight="1" x14ac:dyDescent="0.25">
      <c r="A24" s="69"/>
      <c r="B24" s="70">
        <v>2025</v>
      </c>
      <c r="C24" s="105">
        <f>'C.34'!C24/'C 35'!C24*1000</f>
        <v>133.8849470312885</v>
      </c>
      <c r="D24" s="105">
        <f>'C.34'!D24/'C 35'!D24*1000</f>
        <v>134.50942017216178</v>
      </c>
      <c r="E24" s="105">
        <f>'C.34'!E24/'C 35'!E24*1000</f>
        <v>132.68692037096258</v>
      </c>
      <c r="F24" s="105">
        <f>'C.34'!F24/'C 35'!F24*1000</f>
        <v>148.71124039850937</v>
      </c>
      <c r="G24" s="105">
        <f>'C.34'!G24/'C 35'!G24*1000</f>
        <v>149.27798875892449</v>
      </c>
      <c r="H24" s="105">
        <f>'C.34'!H24/'C 35'!H24*1000</f>
        <v>145.83923452390178</v>
      </c>
      <c r="I24" s="105">
        <f>'C.34'!I24/'C 35'!I24*1000</f>
        <v>138.97611503777725</v>
      </c>
      <c r="J24" s="105">
        <f>'C.34'!J24/'C 35'!J24*1000</f>
        <v>137.4940760909559</v>
      </c>
      <c r="K24" s="105">
        <f>'C.34'!K24/'C 35'!K24*1000</f>
        <v>137.44466490299823</v>
      </c>
      <c r="L24" s="105">
        <f>'C.34'!L24/'C 35'!L24*1000</f>
        <v>136.15508603790022</v>
      </c>
      <c r="M24" s="105">
        <f>'C.34'!M24/'C 35'!M24*1000</f>
        <v>133.22789331639942</v>
      </c>
      <c r="N24" s="105">
        <f>'C.34'!N24/'C 35'!N24*1000</f>
        <v>127.19834649737949</v>
      </c>
      <c r="O24" s="259">
        <f>'C.34'!O24/'C 35'!O24*1000</f>
        <v>1655.7444260978507</v>
      </c>
    </row>
    <row r="25" spans="1:15" ht="11.1" customHeight="1" x14ac:dyDescent="0.25">
      <c r="A25" s="69" t="s">
        <v>39</v>
      </c>
      <c r="B25" s="70">
        <v>2024</v>
      </c>
      <c r="C25" s="105">
        <f>'C.34'!C25/'C 35'!C25*1000</f>
        <v>127.55997994444829</v>
      </c>
      <c r="D25" s="105">
        <f>'C.34'!D25/'C 35'!D25*1000</f>
        <v>125.57432740677376</v>
      </c>
      <c r="E25" s="105">
        <f>'C.34'!E25/'C 35'!E25*1000</f>
        <v>126.70565742447343</v>
      </c>
      <c r="F25" s="105">
        <f>'C.34'!F25/'C 35'!F25*1000</f>
        <v>125.81123090163935</v>
      </c>
      <c r="G25" s="105">
        <f>'C.34'!G25/'C 35'!G25*1000</f>
        <v>127.24976071128852</v>
      </c>
      <c r="H25" s="105">
        <f>'C.34'!H25/'C 35'!H25*1000</f>
        <v>120.79577219792304</v>
      </c>
      <c r="I25" s="105">
        <f>'C.34'!I25/'C 35'!I25*1000</f>
        <v>120.70731321516965</v>
      </c>
      <c r="J25" s="105">
        <f>'C.34'!J25/'C 35'!J25*1000</f>
        <v>126.07199999999999</v>
      </c>
      <c r="K25" s="105">
        <f>'C.34'!K25/'C 35'!K25*1000</f>
        <v>124.68416784853285</v>
      </c>
      <c r="L25" s="105">
        <f>'C.34'!L25/'C 35'!L25*1000</f>
        <v>123.9087288408313</v>
      </c>
      <c r="M25" s="105">
        <f>'C.34'!M25/'C 35'!M25*1000</f>
        <v>123.09116268785708</v>
      </c>
      <c r="N25" s="105">
        <f>'C.34'!N25/'C 35'!N25*1000</f>
        <v>124.17813072504684</v>
      </c>
      <c r="O25" s="259">
        <f>'C.34'!O25/'C 35'!O25*1000</f>
        <v>1496.6687199572227</v>
      </c>
    </row>
    <row r="26" spans="1:15" ht="11.1" customHeight="1" x14ac:dyDescent="0.25">
      <c r="A26" s="69"/>
      <c r="B26" s="70">
        <v>2025</v>
      </c>
      <c r="C26" s="105">
        <f>'C.34'!C26/'C 35'!C26*1000</f>
        <v>114.24713658714249</v>
      </c>
      <c r="D26" s="105">
        <f>'C.34'!D26/'C 35'!D26*1000</f>
        <v>125.50604668883348</v>
      </c>
      <c r="E26" s="105">
        <f>'C.34'!E26/'C 35'!E26*1000</f>
        <v>112.73809228648381</v>
      </c>
      <c r="F26" s="105">
        <f>'C.34'!F26/'C 35'!F26*1000</f>
        <v>114.958491819169</v>
      </c>
      <c r="G26" s="105">
        <f>'C.34'!G26/'C 35'!G26*1000</f>
        <v>114.86587384615389</v>
      </c>
      <c r="H26" s="105">
        <f>'C.34'!H26/'C 35'!H26*1000</f>
        <v>118.37587446887946</v>
      </c>
      <c r="I26" s="105">
        <f>'C.34'!I26/'C 35'!I26*1000</f>
        <v>111.41736160712875</v>
      </c>
      <c r="J26" s="105">
        <f>'C.34'!J26/'C 35'!J26*1000</f>
        <v>113.04448541024253</v>
      </c>
      <c r="K26" s="105">
        <f>'C.34'!K26/'C 35'!K26*1000</f>
        <v>112.72933621443357</v>
      </c>
      <c r="L26" s="105">
        <f>'C.34'!L26/'C 35'!L26*1000</f>
        <v>114.1093343416515</v>
      </c>
      <c r="M26" s="105">
        <f>'C.34'!M26/'C 35'!M26*1000</f>
        <v>113.96275619489622</v>
      </c>
      <c r="N26" s="105">
        <f>'C.34'!N26/'C 35'!N26*1000</f>
        <v>116.69300940938813</v>
      </c>
      <c r="O26" s="259">
        <f>'C.34'!O26/'C 35'!O26*1000</f>
        <v>1383.7484773512663</v>
      </c>
    </row>
    <row r="27" spans="1:15" ht="11.1" customHeight="1" x14ac:dyDescent="0.25">
      <c r="A27" s="69" t="s">
        <v>38</v>
      </c>
      <c r="B27" s="70">
        <v>2024</v>
      </c>
      <c r="C27" s="105">
        <f>'C.34'!C27/'C 35'!C27*1000</f>
        <v>452.29957468358538</v>
      </c>
      <c r="D27" s="105">
        <f>'C.34'!D27/'C 35'!D27*1000</f>
        <v>405.71191643925192</v>
      </c>
      <c r="E27" s="105">
        <f>'C.34'!E27/'C 35'!E27*1000</f>
        <v>426.49047598071803</v>
      </c>
      <c r="F27" s="105">
        <f>'C.34'!F27/'C 35'!F27*1000</f>
        <v>426.73490599096021</v>
      </c>
      <c r="G27" s="105">
        <f>'C.34'!G27/'C 35'!G27*1000</f>
        <v>433.79993547383174</v>
      </c>
      <c r="H27" s="105">
        <f>'C.34'!H27/'C 35'!H27*1000</f>
        <v>405.8715982221533</v>
      </c>
      <c r="I27" s="105">
        <f>'C.34'!I27/'C 35'!I27*1000</f>
        <v>418.54069287262399</v>
      </c>
      <c r="J27" s="105">
        <f>'C.34'!J27/'C 35'!J27*1000</f>
        <v>414.9689908162328</v>
      </c>
      <c r="K27" s="105">
        <f>'C.34'!K27/'C 35'!K27*1000</f>
        <v>424.05044570025092</v>
      </c>
      <c r="L27" s="105">
        <f>'C.34'!L27/'C 35'!L27*1000</f>
        <v>429.39385531532861</v>
      </c>
      <c r="M27" s="105">
        <f>'C.34'!M27/'C 35'!M27*1000</f>
        <v>420.62314348874918</v>
      </c>
      <c r="N27" s="105">
        <f>'C.34'!N27/'C 35'!N27*1000</f>
        <v>425.3586193653025</v>
      </c>
      <c r="O27" s="259">
        <f>'C.34'!O27/'C 35'!O27*1000</f>
        <v>5083.6344111370727</v>
      </c>
    </row>
    <row r="28" spans="1:15" ht="11.1" customHeight="1" x14ac:dyDescent="0.25">
      <c r="A28" s="69"/>
      <c r="B28" s="70">
        <v>2025</v>
      </c>
      <c r="C28" s="105">
        <f>'C.34'!C28/'C 35'!C28*1000</f>
        <v>425.55916665282984</v>
      </c>
      <c r="D28" s="105">
        <f>'C.34'!D28/'C 35'!D28*1000</f>
        <v>400.90143084018234</v>
      </c>
      <c r="E28" s="105">
        <f>'C.34'!E28/'C 35'!E28*1000</f>
        <v>423.87122961214749</v>
      </c>
      <c r="F28" s="105">
        <f>'C.34'!F28/'C 35'!F28*1000</f>
        <v>428.26794633061121</v>
      </c>
      <c r="G28" s="105">
        <f>'C.34'!G28/'C 35'!G28*1000</f>
        <v>415.95936115475854</v>
      </c>
      <c r="H28" s="105">
        <f>'C.34'!H28/'C 35'!H28*1000</f>
        <v>399.06111681211098</v>
      </c>
      <c r="I28" s="105">
        <f>'C.34'!I28/'C 35'!I28*1000</f>
        <v>403.91712518910776</v>
      </c>
      <c r="J28" s="105">
        <f>'C.34'!J28/'C 35'!J28*1000</f>
        <v>414.9487125077149</v>
      </c>
      <c r="K28" s="105">
        <f>'C.34'!K28/'C 35'!K28*1000</f>
        <v>424.39719869674406</v>
      </c>
      <c r="L28" s="105">
        <f>'C.34'!L28/'C 35'!L28*1000</f>
        <v>411.78821240659687</v>
      </c>
      <c r="M28" s="105">
        <f>'C.34'!M28/'C 35'!M28*1000</f>
        <v>419.44531925544987</v>
      </c>
      <c r="N28" s="105">
        <f>'C.34'!N28/'C 35'!N28*1000</f>
        <v>413.84659258927371</v>
      </c>
      <c r="O28" s="259">
        <f>'C.34'!O28/'C 35'!O28*1000</f>
        <v>4981.4447473113241</v>
      </c>
    </row>
    <row r="29" spans="1:15" ht="11.1" customHeight="1" x14ac:dyDescent="0.25">
      <c r="A29" s="69" t="s">
        <v>16</v>
      </c>
      <c r="B29" s="70">
        <v>2024</v>
      </c>
      <c r="C29" s="105">
        <f>'C.34'!C29/'C 35'!C29*1000</f>
        <v>126.1830544889452</v>
      </c>
      <c r="D29" s="105">
        <f>'C.34'!D29/'C 35'!D29*1000</f>
        <v>118.91678653001466</v>
      </c>
      <c r="E29" s="105">
        <f>'C.34'!E29/'C 35'!E29*1000</f>
        <v>127.1507565655133</v>
      </c>
      <c r="F29" s="105">
        <f>'C.34'!F29/'C 35'!F29*1000</f>
        <v>125.03287049716893</v>
      </c>
      <c r="G29" s="105">
        <f>'C.34'!G29/'C 35'!G29*1000</f>
        <v>129.07938435385537</v>
      </c>
      <c r="H29" s="105">
        <f>'C.34'!H29/'C 35'!H29*1000</f>
        <v>121.81045900160721</v>
      </c>
      <c r="I29" s="105">
        <f>'C.34'!I29/'C 35'!I29*1000</f>
        <v>123.31356068069219</v>
      </c>
      <c r="J29" s="105">
        <f>'C.34'!J29/'C 35'!J29*1000</f>
        <v>122.53634630343669</v>
      </c>
      <c r="K29" s="105">
        <f>'C.34'!K29/'C 35'!K29*1000</f>
        <v>122.87448424499786</v>
      </c>
      <c r="L29" s="105">
        <f>'C.34'!L29/'C 35'!L29*1000</f>
        <v>126.29436059452864</v>
      </c>
      <c r="M29" s="105">
        <f>'C.34'!M29/'C 35'!M29*1000</f>
        <v>124.54155186580422</v>
      </c>
      <c r="N29" s="105">
        <f>'C.34'!N29/'C 35'!N29*1000</f>
        <v>128.55502460544855</v>
      </c>
      <c r="O29" s="259">
        <f>'C.34'!O29/'C 35'!O29*1000</f>
        <v>1496.3044505691719</v>
      </c>
    </row>
    <row r="30" spans="1:15" ht="11.1" customHeight="1" x14ac:dyDescent="0.25">
      <c r="A30" s="69"/>
      <c r="B30" s="70">
        <v>2025</v>
      </c>
      <c r="C30" s="105">
        <f>'C.34'!C30/'C 35'!C30*1000</f>
        <v>133.04832269078682</v>
      </c>
      <c r="D30" s="105">
        <f>'C.34'!D30/'C 35'!D30*1000</f>
        <v>120.87267265428538</v>
      </c>
      <c r="E30" s="105">
        <f>'C.34'!E30/'C 35'!E30*1000</f>
        <v>133.71556190541463</v>
      </c>
      <c r="F30" s="105">
        <f>'C.34'!F30/'C 35'!F30*1000</f>
        <v>128.14689525129984</v>
      </c>
      <c r="G30" s="105">
        <f>'C.34'!G30/'C 35'!G30*1000</f>
        <v>131.9256169755825</v>
      </c>
      <c r="H30" s="105">
        <f>'C.34'!H30/'C 35'!H30*1000</f>
        <v>126.04781346352948</v>
      </c>
      <c r="I30" s="105">
        <f>'C.34'!I30/'C 35'!I30*1000</f>
        <v>125.43626760877821</v>
      </c>
      <c r="J30" s="105">
        <f>'C.34'!J30/'C 35'!J30*1000</f>
        <v>124.24461159344075</v>
      </c>
      <c r="K30" s="105">
        <f>'C.34'!K30/'C 35'!K30*1000</f>
        <v>124.01600945436198</v>
      </c>
      <c r="L30" s="105">
        <f>'C.34'!L30/'C 35'!L30*1000</f>
        <v>127.99767828423994</v>
      </c>
      <c r="M30" s="105">
        <f>'C.34'!M30/'C 35'!M30*1000</f>
        <v>125.67694151374512</v>
      </c>
      <c r="N30" s="105">
        <f>'C.34'!N30/'C 35'!N30*1000</f>
        <v>129.72793132760387</v>
      </c>
      <c r="O30" s="259">
        <f>'C.34'!O30/'C 35'!O30*1000</f>
        <v>1531.0725127643727</v>
      </c>
    </row>
    <row r="31" spans="1:15" ht="11.1" customHeight="1" x14ac:dyDescent="0.25">
      <c r="A31" s="69" t="s">
        <v>30</v>
      </c>
      <c r="B31" s="70">
        <v>2024</v>
      </c>
      <c r="C31" s="105">
        <f>'C.34'!C31/'C 35'!C31*1000</f>
        <v>257.24482276348579</v>
      </c>
      <c r="D31" s="105">
        <f>'C.34'!D31/'C 35'!D31*1000</f>
        <v>258.36861474748184</v>
      </c>
      <c r="E31" s="105">
        <f>'C.34'!E31/'C 35'!E31*1000</f>
        <v>264.62959182957212</v>
      </c>
      <c r="F31" s="105">
        <f>'C.34'!F31/'C 35'!F31*1000</f>
        <v>262.80688555966208</v>
      </c>
      <c r="G31" s="105">
        <f>'C.34'!G31/'C 35'!G31*1000</f>
        <v>263.95662379553852</v>
      </c>
      <c r="H31" s="105">
        <f>'C.34'!H31/'C 35'!H31*1000</f>
        <v>269.25748003563882</v>
      </c>
      <c r="I31" s="105">
        <f>'C.34'!I31/'C 35'!I31*1000</f>
        <v>276.51928646695768</v>
      </c>
      <c r="J31" s="105">
        <f>'C.34'!J31/'C 35'!J31*1000</f>
        <v>277.36848980547614</v>
      </c>
      <c r="K31" s="105">
        <f>'C.34'!K31/'C 35'!K31*1000</f>
        <v>275.45483616839783</v>
      </c>
      <c r="L31" s="105">
        <f>'C.34'!L31/'C 35'!L31*1000</f>
        <v>280.20966521003658</v>
      </c>
      <c r="M31" s="105">
        <f>'C.34'!M31/'C 35'!M31*1000</f>
        <v>283.00345626585846</v>
      </c>
      <c r="N31" s="105">
        <f>'C.34'!N31/'C 35'!N31*1000</f>
        <v>284.11062200451079</v>
      </c>
      <c r="O31" s="259">
        <f>'C.34'!O31/'C 35'!O31*1000</f>
        <v>3252.4999595101931</v>
      </c>
    </row>
    <row r="32" spans="1:15" ht="11.1" customHeight="1" x14ac:dyDescent="0.25">
      <c r="A32" s="69"/>
      <c r="B32" s="70">
        <v>2025</v>
      </c>
      <c r="C32" s="105">
        <f>'C.34'!C32/'C 35'!C32*1000</f>
        <v>257.4973187266653</v>
      </c>
      <c r="D32" s="105">
        <f>'C.34'!D32/'C 35'!D32*1000</f>
        <v>258.56402780506977</v>
      </c>
      <c r="E32" s="105">
        <f>'C.34'!E32/'C 35'!E32*1000</f>
        <v>264.53776085674986</v>
      </c>
      <c r="F32" s="105">
        <f>'C.34'!F32/'C 35'!F32*1000</f>
        <v>264.00765628597293</v>
      </c>
      <c r="G32" s="105">
        <f>'C.34'!G32/'C 35'!G32*1000</f>
        <v>263.72802334504939</v>
      </c>
      <c r="H32" s="105">
        <f>'C.34'!H32/'C 35'!H32*1000</f>
        <v>269.1242628888923</v>
      </c>
      <c r="I32" s="105">
        <f>'C.34'!I32/'C 35'!I32*1000</f>
        <v>275.56802082526303</v>
      </c>
      <c r="J32" s="105">
        <f>'C.34'!J32/'C 35'!J32*1000</f>
        <v>276.16554890992762</v>
      </c>
      <c r="K32" s="105">
        <f>'C.34'!K32/'C 35'!K32*1000</f>
        <v>274.23810496304441</v>
      </c>
      <c r="L32" s="105">
        <f>'C.34'!L32/'C 35'!L32*1000</f>
        <v>280.41302672981482</v>
      </c>
      <c r="M32" s="105">
        <f>'C.34'!M32/'C 35'!M32*1000</f>
        <v>282.910080773348</v>
      </c>
      <c r="N32" s="105">
        <f>'C.34'!N32/'C 35'!N32*1000</f>
        <v>285.49136990300718</v>
      </c>
      <c r="O32" s="259">
        <f>'C.34'!O32/'C 35'!O32*1000</f>
        <v>3252.2381485032411</v>
      </c>
    </row>
    <row r="33" spans="1:15" ht="11.1" customHeight="1" x14ac:dyDescent="0.25">
      <c r="A33" s="69" t="s">
        <v>90</v>
      </c>
      <c r="B33" s="70">
        <v>2024</v>
      </c>
      <c r="C33" s="105">
        <f>'C.34'!C33/'C 35'!C33*1000</f>
        <v>219.57084888816749</v>
      </c>
      <c r="D33" s="105">
        <f>'C.34'!D33/'C 35'!D33*1000</f>
        <v>199.70452907589112</v>
      </c>
      <c r="E33" s="105">
        <f>'C.34'!E33/'C 35'!E33*1000</f>
        <v>188.43232121009899</v>
      </c>
      <c r="F33" s="105">
        <f>'C.34'!F33/'C 35'!F33*1000</f>
        <v>197.65894443476748</v>
      </c>
      <c r="G33" s="105">
        <f>'C.34'!G33/'C 35'!G33*1000</f>
        <v>196.49072673278422</v>
      </c>
      <c r="H33" s="105">
        <f>'C.34'!H33/'C 35'!H33*1000</f>
        <v>202.275407639044</v>
      </c>
      <c r="I33" s="105">
        <f>'C.34'!I33/'C 35'!I33*1000</f>
        <v>193.73539538296549</v>
      </c>
      <c r="J33" s="105">
        <f>'C.34'!J33/'C 35'!J33*1000</f>
        <v>197.37853899198296</v>
      </c>
      <c r="K33" s="105">
        <f>'C.34'!K33/'C 35'!K33*1000</f>
        <v>197.20527667012618</v>
      </c>
      <c r="L33" s="105">
        <f>'C.34'!L33/'C 35'!L33*1000</f>
        <v>210.00220206574738</v>
      </c>
      <c r="M33" s="105">
        <f>'C.34'!M33/'C 35'!M33*1000</f>
        <v>209.44832088577846</v>
      </c>
      <c r="N33" s="105">
        <f>'C.34'!N33/'C 35'!N33*1000</f>
        <v>219.39191611886781</v>
      </c>
      <c r="O33" s="259">
        <f>'C.34'!O33/'C 35'!O33*1000</f>
        <v>2433.3568839748596</v>
      </c>
    </row>
    <row r="34" spans="1:15" ht="11.1" customHeight="1" x14ac:dyDescent="0.25">
      <c r="A34" s="69"/>
      <c r="B34" s="70">
        <v>2025</v>
      </c>
      <c r="C34" s="105">
        <f>'C.34'!C34/'C 35'!C34*1000</f>
        <v>219.45683007064659</v>
      </c>
      <c r="D34" s="105">
        <f>'C.34'!D34/'C 35'!D34*1000</f>
        <v>203.016888742666</v>
      </c>
      <c r="E34" s="105">
        <f>'C.34'!E34/'C 35'!E34*1000</f>
        <v>194.79417681904548</v>
      </c>
      <c r="F34" s="105">
        <f>'C.34'!F34/'C 35'!F34*1000</f>
        <v>195.86153588570156</v>
      </c>
      <c r="G34" s="105">
        <f>'C.34'!G34/'C 35'!G34*1000</f>
        <v>196.56024129724941</v>
      </c>
      <c r="H34" s="105">
        <f>'C.34'!H34/'C 35'!H34*1000</f>
        <v>192.49635495882939</v>
      </c>
      <c r="I34" s="105">
        <f>'C.34'!I34/'C 35'!I34*1000</f>
        <v>182.63549067144513</v>
      </c>
      <c r="J34" s="105">
        <f>'C.34'!J34/'C 35'!J34*1000</f>
        <v>183.43963119398373</v>
      </c>
      <c r="K34" s="105">
        <f>'C.34'!K34/'C 35'!K34*1000</f>
        <v>183.75115717448179</v>
      </c>
      <c r="L34" s="105">
        <f>'C.34'!L34/'C 35'!L34*1000</f>
        <v>199.28048121777562</v>
      </c>
      <c r="M34" s="105">
        <f>'C.34'!M34/'C 35'!M34*1000</f>
        <v>194.27067268053736</v>
      </c>
      <c r="N34" s="105">
        <f>'C.34'!N34/'C 35'!N34*1000</f>
        <v>205.15486212632962</v>
      </c>
      <c r="O34" s="259">
        <f>'C.34'!O34/'C 35'!O34*1000</f>
        <v>2349.5906858438984</v>
      </c>
    </row>
    <row r="35" spans="1:15" ht="11.1" customHeight="1" x14ac:dyDescent="0.25">
      <c r="A35" s="69" t="s">
        <v>182</v>
      </c>
      <c r="B35" s="70">
        <v>2024</v>
      </c>
      <c r="C35" s="105">
        <f>'C.34'!C35/'C 35'!C35*1000</f>
        <v>372.16225917676161</v>
      </c>
      <c r="D35" s="105">
        <f>'C.34'!D35/'C 35'!D35*1000</f>
        <v>345.56072582864067</v>
      </c>
      <c r="E35" s="105">
        <f>'C.34'!E35/'C 35'!E35*1000</f>
        <v>360.69183042245743</v>
      </c>
      <c r="F35" s="105">
        <f>'C.34'!F35/'C 35'!F35*1000</f>
        <v>347.5783768702392</v>
      </c>
      <c r="G35" s="105">
        <f>'C.34'!G35/'C 35'!G35*1000</f>
        <v>376.58217183740715</v>
      </c>
      <c r="H35" s="105">
        <f>'C.34'!H35/'C 35'!H35*1000</f>
        <v>365.43224145377332</v>
      </c>
      <c r="I35" s="105">
        <f>'C.34'!I35/'C 35'!I35*1000</f>
        <v>363.28946554645796</v>
      </c>
      <c r="J35" s="105">
        <f>'C.34'!J35/'C 35'!J35*1000</f>
        <v>362.23606967848235</v>
      </c>
      <c r="K35" s="105">
        <f>'C.34'!K35/'C 35'!K35*1000</f>
        <v>359.15670276441904</v>
      </c>
      <c r="L35" s="105">
        <f>'C.34'!L35/'C 35'!L35*1000</f>
        <v>376.34480354160326</v>
      </c>
      <c r="M35" s="105">
        <f>'C.34'!M35/'C 35'!M35*1000</f>
        <v>370.95661667745014</v>
      </c>
      <c r="N35" s="105">
        <f>'C.34'!N35/'C 35'!N35*1000</f>
        <v>372.6826319112057</v>
      </c>
      <c r="O35" s="259">
        <f>'C.34'!O35/'C 35'!O35*1000</f>
        <v>4371.8580646720711</v>
      </c>
    </row>
    <row r="36" spans="1:15" ht="11.1" customHeight="1" x14ac:dyDescent="0.25">
      <c r="A36" s="69"/>
      <c r="B36" s="70">
        <v>2025</v>
      </c>
      <c r="C36" s="105">
        <f>'C.34'!C36/'C 35'!C36*1000</f>
        <v>379.30028318358973</v>
      </c>
      <c r="D36" s="105">
        <f>'C.34'!D36/'C 35'!D36*1000</f>
        <v>360.50414233645245</v>
      </c>
      <c r="E36" s="105">
        <f>'C.34'!E36/'C 35'!E36*1000</f>
        <v>355.54578936565787</v>
      </c>
      <c r="F36" s="105">
        <f>'C.34'!F36/'C 35'!F36*1000</f>
        <v>355.8953352660987</v>
      </c>
      <c r="G36" s="105">
        <f>'C.34'!G36/'C 35'!G36*1000</f>
        <v>339.36028416964456</v>
      </c>
      <c r="H36" s="105">
        <f>'C.34'!H36/'C 35'!H36*1000</f>
        <v>361.80280672732579</v>
      </c>
      <c r="I36" s="105">
        <f>'C.34'!I36/'C 35'!I36*1000</f>
        <v>360.60697623264321</v>
      </c>
      <c r="J36" s="105">
        <f>'C.34'!J36/'C 35'!J36*1000</f>
        <v>365.60842755565744</v>
      </c>
      <c r="K36" s="105">
        <f>'C.34'!K36/'C 35'!K36*1000</f>
        <v>365.92225537352732</v>
      </c>
      <c r="L36" s="105">
        <f>'C.34'!L36/'C 35'!L36*1000</f>
        <v>399.08441752263957</v>
      </c>
      <c r="M36" s="105">
        <f>'C.34'!M36/'C 35'!M36*1000</f>
        <v>377.00894011254138</v>
      </c>
      <c r="N36" s="105">
        <f>'C.34'!N36/'C 35'!N36*1000</f>
        <v>386.78047062244826</v>
      </c>
      <c r="O36" s="259">
        <f>'C.34'!O36/'C 35'!O36*1000</f>
        <v>4401.9510253822236</v>
      </c>
    </row>
    <row r="37" spans="1:15" ht="11.1" customHeight="1" x14ac:dyDescent="0.25">
      <c r="A37" s="69" t="s">
        <v>10</v>
      </c>
      <c r="B37" s="70">
        <v>2024</v>
      </c>
      <c r="C37" s="105">
        <f>'C.34'!C37/'C 35'!C37*1000</f>
        <v>830.0542199685882</v>
      </c>
      <c r="D37" s="105">
        <f>'C.34'!D37/'C 35'!D37*1000</f>
        <v>829.32823889823669</v>
      </c>
      <c r="E37" s="105">
        <f>'C.34'!E37/'C 35'!E37*1000</f>
        <v>816.56001840746092</v>
      </c>
      <c r="F37" s="105">
        <f>'C.34'!F37/'C 35'!F37*1000</f>
        <v>831.78271499355117</v>
      </c>
      <c r="G37" s="105">
        <f>'C.34'!G37/'C 35'!G37*1000</f>
        <v>814.03668553345392</v>
      </c>
      <c r="H37" s="105">
        <f>'C.34'!H37/'C 35'!H37*1000</f>
        <v>815.94073362851645</v>
      </c>
      <c r="I37" s="105">
        <f>'C.34'!I37/'C 35'!I37*1000</f>
        <v>814.34299912581969</v>
      </c>
      <c r="J37" s="105">
        <f>'C.34'!J37/'C 35'!J37*1000</f>
        <v>817.24420066659673</v>
      </c>
      <c r="K37" s="105">
        <f>'C.34'!K37/'C 35'!K37*1000</f>
        <v>812.39946045994998</v>
      </c>
      <c r="L37" s="105">
        <f>'C.34'!L37/'C 35'!L37*1000</f>
        <v>819.75226568938194</v>
      </c>
      <c r="M37" s="105">
        <f>'C.34'!M37/'C 35'!M37*1000</f>
        <v>821.04419593411183</v>
      </c>
      <c r="N37" s="105">
        <f>'C.34'!N37/'C 35'!N37*1000</f>
        <v>811.09067152886121</v>
      </c>
      <c r="O37" s="259">
        <f>'C.34'!O37/'C 35'!O37*1000</f>
        <v>9832.0003935603963</v>
      </c>
    </row>
    <row r="38" spans="1:15" ht="11.1" customHeight="1" x14ac:dyDescent="0.25">
      <c r="A38" s="69"/>
      <c r="B38" s="70">
        <v>2025</v>
      </c>
      <c r="C38" s="105">
        <f>'C.34'!C38/'C 35'!C38*1000</f>
        <v>829.70937224062504</v>
      </c>
      <c r="D38" s="105">
        <f>'C.34'!D38/'C 35'!D38*1000</f>
        <v>823.08254406230765</v>
      </c>
      <c r="E38" s="105">
        <f>'C.34'!E38/'C 35'!E38*1000</f>
        <v>820.84937634832659</v>
      </c>
      <c r="F38" s="105">
        <f>'C.34'!F38/'C 35'!F38*1000</f>
        <v>757.553610440748</v>
      </c>
      <c r="G38" s="105">
        <f>'C.34'!G38/'C 35'!G38*1000</f>
        <v>826.58698285446587</v>
      </c>
      <c r="H38" s="105">
        <f>'C.34'!H38/'C 35'!H38*1000</f>
        <v>787.34244707857954</v>
      </c>
      <c r="I38" s="105">
        <f>'C.34'!I38/'C 35'!I38*1000</f>
        <v>701.66313113604497</v>
      </c>
      <c r="J38" s="105">
        <f>'C.34'!J38/'C 35'!J38*1000</f>
        <v>920.7717721269247</v>
      </c>
      <c r="K38" s="105">
        <f>'C.34'!K38/'C 35'!K38*1000</f>
        <v>918.14026749198638</v>
      </c>
      <c r="L38" s="105">
        <f>'C.34'!L38/'C 35'!L38*1000</f>
        <v>900.37028816483837</v>
      </c>
      <c r="M38" s="105">
        <f>'C.34'!M38/'C 35'!M38*1000</f>
        <v>896.48390202160658</v>
      </c>
      <c r="N38" s="105">
        <f>'C.34'!N38/'C 35'!N38*1000</f>
        <v>876.61329243369744</v>
      </c>
      <c r="O38" s="259">
        <f>'C.34'!O38/'C 35'!O38*1000</f>
        <v>10011.223828281874</v>
      </c>
    </row>
    <row r="39" spans="1:15" ht="11.1" customHeight="1" x14ac:dyDescent="0.25">
      <c r="A39" s="69" t="s">
        <v>61</v>
      </c>
      <c r="B39" s="70">
        <v>2024</v>
      </c>
      <c r="C39" s="105">
        <f>'C.34'!C39/'C 35'!C39*1000</f>
        <v>97.733723624047428</v>
      </c>
      <c r="D39" s="105">
        <f>'C.34'!D39/'C 35'!D39*1000</f>
        <v>94.066798722316875</v>
      </c>
      <c r="E39" s="105">
        <f>'C.34'!E39/'C 35'!E39*1000</f>
        <v>96.106575000000007</v>
      </c>
      <c r="F39" s="105">
        <f>'C.34'!F39/'C 35'!F39*1000</f>
        <v>92.02611669741701</v>
      </c>
      <c r="G39" s="105">
        <f>'C.34'!G39/'C 35'!G39*1000</f>
        <v>94.285327731092451</v>
      </c>
      <c r="H39" s="105">
        <f>'C.34'!H39/'C 35'!H39*1000</f>
        <v>97.876920000000027</v>
      </c>
      <c r="I39" s="105">
        <f>'C.34'!I39/'C 35'!I39*1000</f>
        <v>97.517818838028177</v>
      </c>
      <c r="J39" s="105">
        <f>'C.34'!J39/'C 35'!J39*1000</f>
        <v>99.904699128919887</v>
      </c>
      <c r="K39" s="105">
        <f>'C.34'!K39/'C 35'!K39*1000</f>
        <v>100.81494459102903</v>
      </c>
      <c r="L39" s="105">
        <f>'C.34'!L39/'C 35'!L39*1000</f>
        <v>96.829369002695444</v>
      </c>
      <c r="M39" s="105">
        <f>'C.34'!M39/'C 35'!M39*1000</f>
        <v>94.314045038167947</v>
      </c>
      <c r="N39" s="105">
        <f>'C.34'!N39/'C 35'!N39*1000</f>
        <v>97.428313953488399</v>
      </c>
      <c r="O39" s="259">
        <f>'C.34'!O39/'C 35'!O39*1000</f>
        <v>1159.1516938721527</v>
      </c>
    </row>
    <row r="40" spans="1:15" ht="11.1" customHeight="1" x14ac:dyDescent="0.25">
      <c r="A40" s="69"/>
      <c r="B40" s="70">
        <v>2025</v>
      </c>
      <c r="C40" s="105">
        <f>'C.34'!C40/'C 35'!C40*1000</f>
        <v>96.04775301614275</v>
      </c>
      <c r="D40" s="105">
        <f>'C.34'!D40/'C 35'!D40*1000</f>
        <v>87.728421507352948</v>
      </c>
      <c r="E40" s="105">
        <f>'C.34'!E40/'C 35'!E40*1000</f>
        <v>96.326329021276607</v>
      </c>
      <c r="F40" s="105">
        <f>'C.34'!F40/'C 35'!F40*1000</f>
        <v>101.35722757130512</v>
      </c>
      <c r="G40" s="105">
        <f>'C.34'!G40/'C 35'!G40*1000</f>
        <v>102.25689357080803</v>
      </c>
      <c r="H40" s="105">
        <f>'C.34'!H40/'C 35'!H40*1000</f>
        <v>102.11705156250001</v>
      </c>
      <c r="I40" s="105">
        <f>'C.34'!I40/'C 35'!I40*1000</f>
        <v>101.17544005305042</v>
      </c>
      <c r="J40" s="105">
        <f>'C.34'!J40/'C 35'!J40*1000</f>
        <v>100.44525437665783</v>
      </c>
      <c r="K40" s="105">
        <f>'C.34'!K40/'C 35'!K40*1000</f>
        <v>98.413535054347861</v>
      </c>
      <c r="L40" s="105">
        <f>'C.34'!L40/'C 35'!L40*1000</f>
        <v>99.521729224137943</v>
      </c>
      <c r="M40" s="105">
        <f>'C.34'!M40/'C 35'!M40*1000</f>
        <v>100.17374173228345</v>
      </c>
      <c r="N40" s="105">
        <f>'C.34'!N40/'C 35'!N40*1000</f>
        <v>99.669286888111884</v>
      </c>
      <c r="O40" s="259">
        <f>'C.34'!O40/'C 35'!O40*1000</f>
        <v>1185.6784158389851</v>
      </c>
    </row>
    <row r="41" spans="1:15" ht="11.1" customHeight="1" x14ac:dyDescent="0.25">
      <c r="A41" s="69" t="s">
        <v>62</v>
      </c>
      <c r="B41" s="70">
        <v>2024</v>
      </c>
      <c r="C41" s="105">
        <f>'C.34'!C41/'C 35'!C41*1000</f>
        <v>123.1616066909091</v>
      </c>
      <c r="D41" s="105">
        <f>'C.34'!D41/'C 35'!D41*1000</f>
        <v>125.4052665139607</v>
      </c>
      <c r="E41" s="105">
        <f>'C.34'!E41/'C 35'!E41*1000</f>
        <v>125.47660715112541</v>
      </c>
      <c r="F41" s="105">
        <f>'C.34'!F41/'C 35'!F41*1000</f>
        <v>126.46288068995631</v>
      </c>
      <c r="G41" s="105">
        <f>'C.34'!G41/'C 35'!G41*1000</f>
        <v>126.26751727184468</v>
      </c>
      <c r="H41" s="105">
        <f>'C.34'!H41/'C 35'!H41*1000</f>
        <v>128.91231787125417</v>
      </c>
      <c r="I41" s="105">
        <f>'C.34'!I41/'C 35'!I41*1000</f>
        <v>125.72233729232504</v>
      </c>
      <c r="J41" s="105">
        <f>'C.34'!J41/'C 35'!J41*1000</f>
        <v>126.7136605835141</v>
      </c>
      <c r="K41" s="105">
        <f>'C.34'!K41/'C 35'!K41*1000</f>
        <v>129.11928992307691</v>
      </c>
      <c r="L41" s="105">
        <f>'C.34'!L41/'C 35'!L41*1000</f>
        <v>126.07260720792083</v>
      </c>
      <c r="M41" s="105">
        <f>'C.34'!M41/'C 35'!M41*1000</f>
        <v>113.28538179496404</v>
      </c>
      <c r="N41" s="105">
        <f>'C.34'!N41/'C 35'!N41*1000</f>
        <v>110.80571212322276</v>
      </c>
      <c r="O41" s="259">
        <f>'C.34'!O41/'C 35'!O41*1000</f>
        <v>1489.2329069752884</v>
      </c>
    </row>
    <row r="42" spans="1:15" ht="11.1" customHeight="1" x14ac:dyDescent="0.25">
      <c r="A42" s="69"/>
      <c r="B42" s="70">
        <v>2025</v>
      </c>
      <c r="C42" s="105">
        <f>'C.34'!C42/'C 35'!C42*1000</f>
        <v>118.01628504476095</v>
      </c>
      <c r="D42" s="105">
        <f>'C.34'!D42/'C 35'!D42*1000</f>
        <v>122.38837315887852</v>
      </c>
      <c r="E42" s="105">
        <f>'C.34'!E42/'C 35'!E42*1000</f>
        <v>114.38439933333335</v>
      </c>
      <c r="F42" s="105">
        <f>'C.34'!F42/'C 35'!F42*1000</f>
        <v>119.46029995723013</v>
      </c>
      <c r="G42" s="105">
        <f>'C.34'!G42/'C 35'!G42*1000</f>
        <v>123.87025260000001</v>
      </c>
      <c r="H42" s="105">
        <f>'C.34'!H42/'C 35'!H42*1000</f>
        <v>124.74426298388829</v>
      </c>
      <c r="I42" s="105">
        <f>'C.34'!I42/'C 35'!I42*1000</f>
        <v>127.31217477954546</v>
      </c>
      <c r="J42" s="105">
        <f>'C.34'!J42/'C 35'!J42*1000</f>
        <v>122.92859149411765</v>
      </c>
      <c r="K42" s="105">
        <f>'C.34'!K42/'C 35'!K42*1000</f>
        <v>124.52519931066824</v>
      </c>
      <c r="L42" s="105">
        <f>'C.34'!L42/'C 35'!L42*1000</f>
        <v>130.83615152542376</v>
      </c>
      <c r="M42" s="105">
        <f>'C.34'!M42/'C 35'!M42*1000</f>
        <v>121.79769526248398</v>
      </c>
      <c r="N42" s="105">
        <f>'C.34'!N42/'C 35'!N42*1000</f>
        <v>105.94373626373627</v>
      </c>
      <c r="O42" s="259">
        <f>'C.34'!O42/'C 35'!O42*1000</f>
        <v>1454.628823253106</v>
      </c>
    </row>
    <row r="43" spans="1:15" ht="11.1" customHeight="1" x14ac:dyDescent="0.25">
      <c r="A43" s="69" t="s">
        <v>19</v>
      </c>
      <c r="B43" s="70">
        <v>2024</v>
      </c>
      <c r="C43" s="105">
        <f>'C.34'!C43/'C 35'!C43*1000</f>
        <v>265.94594706798125</v>
      </c>
      <c r="D43" s="105">
        <f>'C.34'!D43/'C 35'!D43*1000</f>
        <v>242.11880000000002</v>
      </c>
      <c r="E43" s="105">
        <f>'C.34'!E43/'C 35'!E43*1000</f>
        <v>266.46600000000001</v>
      </c>
      <c r="F43" s="105">
        <f>'C.34'!F43/'C 35'!F43*1000</f>
        <v>259.53300000000002</v>
      </c>
      <c r="G43" s="105">
        <f>'C.34'!G43/'C 35'!G43*1000</f>
        <v>256.38256579397586</v>
      </c>
      <c r="H43" s="105">
        <f>'C.34'!H43/'C 35'!H43*1000</f>
        <v>256.69825657939737</v>
      </c>
      <c r="I43" s="105">
        <f>'C.34'!I43/'C 35'!I43*1000</f>
        <v>263.13146255042972</v>
      </c>
      <c r="J43" s="105">
        <f>'C.34'!J43/'C 35'!J43*1000</f>
        <v>261.15891120459656</v>
      </c>
      <c r="K43" s="105">
        <f>'C.34'!K43/'C 35'!K43*1000</f>
        <v>254.462486938349</v>
      </c>
      <c r="L43" s="105">
        <f>'C.34'!L43/'C 35'!L43*1000</f>
        <v>263.72319544984487</v>
      </c>
      <c r="M43" s="105">
        <f>'C.34'!M43/'C 35'!M43*1000</f>
        <v>264.9174793956044</v>
      </c>
      <c r="N43" s="105">
        <f>'C.34'!N43/'C 35'!N43*1000</f>
        <v>264.73601340033497</v>
      </c>
      <c r="O43" s="259">
        <f>'C.34'!O43/'C 35'!O43*1000</f>
        <v>3119.4874908075935</v>
      </c>
    </row>
    <row r="44" spans="1:15" ht="11.1" customHeight="1" x14ac:dyDescent="0.25">
      <c r="A44" s="69"/>
      <c r="B44" s="70">
        <v>2025</v>
      </c>
      <c r="C44" s="105">
        <f>'C.34'!C44/'C 35'!C44*1000</f>
        <v>265.70617687543012</v>
      </c>
      <c r="D44" s="105">
        <f>'C.34'!D44/'C 35'!D44*1000</f>
        <v>265.94594706798131</v>
      </c>
      <c r="E44" s="105">
        <f>'C.34'!E44/'C 35'!E44*1000</f>
        <v>256.31528078653554</v>
      </c>
      <c r="F44" s="105">
        <f>'C.34'!F44/'C 35'!F44*1000</f>
        <v>251.14517421945791</v>
      </c>
      <c r="G44" s="105">
        <f>'C.34'!G44/'C 35'!G44*1000</f>
        <v>273.29199502281216</v>
      </c>
      <c r="H44" s="105">
        <f>'C.34'!H44/'C 35'!H44*1000</f>
        <v>244.6103277323561</v>
      </c>
      <c r="I44" s="105">
        <f>'C.34'!I44/'C 35'!I44*1000</f>
        <v>253.53194411866158</v>
      </c>
      <c r="J44" s="105">
        <f>'C.34'!J44/'C 35'!J44*1000</f>
        <v>306.96502273522213</v>
      </c>
      <c r="K44" s="105">
        <f>'C.34'!K44/'C 35'!K44*1000</f>
        <v>372.60123711340202</v>
      </c>
      <c r="L44" s="105">
        <f>'C.34'!L44/'C 35'!L44*1000</f>
        <v>365.49812161599334</v>
      </c>
      <c r="M44" s="105">
        <f>'C.34'!M44/'C 35'!M44*1000</f>
        <v>362.6875570302779</v>
      </c>
      <c r="N44" s="105">
        <f>'C.34'!N44/'C 35'!N44*1000</f>
        <v>356.40897435897432</v>
      </c>
      <c r="O44" s="259">
        <f>'C.34'!O44/'C 35'!O44*1000</f>
        <v>3532.5089679340867</v>
      </c>
    </row>
    <row r="45" spans="1:15" ht="11.1" customHeight="1" x14ac:dyDescent="0.25">
      <c r="A45" s="69" t="s">
        <v>40</v>
      </c>
      <c r="B45" s="70">
        <v>2024</v>
      </c>
      <c r="C45" s="105">
        <f>'C.34'!C45/'C 35'!C45*1000</f>
        <v>104.8165752032664</v>
      </c>
      <c r="D45" s="105">
        <f>'C.34'!D45/'C 35'!D45*1000</f>
        <v>96.844058558692851</v>
      </c>
      <c r="E45" s="105">
        <f>'C.34'!E45/'C 35'!E45*1000</f>
        <v>104.96388706696082</v>
      </c>
      <c r="F45" s="105">
        <f>'C.34'!F45/'C 35'!F45*1000</f>
        <v>119.3853</v>
      </c>
      <c r="G45" s="105">
        <f>'C.34'!G45/'C 35'!G45*1000</f>
        <v>101.56109999999998</v>
      </c>
      <c r="H45" s="105">
        <f>'C.34'!H45/'C 35'!H45*1000</f>
        <v>106.99734204056544</v>
      </c>
      <c r="I45" s="105">
        <f>'C.34'!I45/'C 35'!I45*1000</f>
        <v>105.89960445480132</v>
      </c>
      <c r="J45" s="105">
        <f>'C.34'!J45/'C 35'!J45*1000</f>
        <v>99.318098236940827</v>
      </c>
      <c r="K45" s="105">
        <f>'C.34'!K45/'C 35'!K45*1000</f>
        <v>92.295774895646986</v>
      </c>
      <c r="L45" s="105">
        <f>'C.34'!L45/'C 35'!L45*1000</f>
        <v>106.54380929663975</v>
      </c>
      <c r="M45" s="105">
        <f>'C.34'!M45/'C 35'!M45*1000</f>
        <v>107.9807078976787</v>
      </c>
      <c r="N45" s="105">
        <f>'C.34'!N45/'C 35'!N45*1000</f>
        <v>95.187030845896672</v>
      </c>
      <c r="O45" s="259">
        <f>'C.34'!O45/'C 35'!O45*1000</f>
        <v>1240.8514670892905</v>
      </c>
    </row>
    <row r="46" spans="1:15" ht="11.1" customHeight="1" x14ac:dyDescent="0.25">
      <c r="A46" s="69"/>
      <c r="B46" s="70">
        <v>2025</v>
      </c>
      <c r="C46" s="105">
        <f>'C.34'!C46/'C 35'!C46*1000</f>
        <v>105.2563452402986</v>
      </c>
      <c r="D46" s="105">
        <f>'C.34'!D46/'C 35'!D46*1000</f>
        <v>114.63139055104045</v>
      </c>
      <c r="E46" s="105">
        <f>'C.34'!E46/'C 35'!E46*1000</f>
        <v>120.94352998477929</v>
      </c>
      <c r="F46" s="105">
        <f>'C.34'!F46/'C 35'!F46*1000</f>
        <v>123.99176864535768</v>
      </c>
      <c r="G46" s="105">
        <f>'C.34'!G46/'C 35'!G46*1000</f>
        <v>113.37524805261141</v>
      </c>
      <c r="H46" s="105">
        <f>'C.34'!H46/'C 35'!H46*1000</f>
        <v>112.9941236602441</v>
      </c>
      <c r="I46" s="105">
        <f>'C.34'!I46/'C 35'!I46*1000</f>
        <v>109.78319695585998</v>
      </c>
      <c r="J46" s="105">
        <f>'C.34'!J46/'C 35'!J46*1000</f>
        <v>105.37427907858566</v>
      </c>
      <c r="K46" s="105">
        <f>'C.34'!K46/'C 35'!K46*1000</f>
        <v>100.54089497716895</v>
      </c>
      <c r="L46" s="105">
        <f>'C.34'!L46/'C 35'!L46*1000</f>
        <v>101.32679999999999</v>
      </c>
      <c r="M46" s="105">
        <f>'C.34'!M46/'C 35'!M46*1000</f>
        <v>106.29097958191541</v>
      </c>
      <c r="N46" s="105">
        <f>'C.34'!N46/'C 35'!N46*1000</f>
        <v>109.4338430973942</v>
      </c>
      <c r="O46" s="259">
        <f>'C.34'!O46/'C 35'!O46*1000</f>
        <v>1323.8281145219323</v>
      </c>
    </row>
    <row r="47" spans="1:15" ht="11.1" customHeight="1" x14ac:dyDescent="0.25">
      <c r="A47" s="69" t="s">
        <v>29</v>
      </c>
      <c r="B47" s="70">
        <v>2024</v>
      </c>
      <c r="C47" s="105">
        <f>'C.34'!C47/'C 35'!C47*1000</f>
        <v>115.66388986663537</v>
      </c>
      <c r="D47" s="105">
        <f>'C.34'!D47/'C 35'!D47*1000</f>
        <v>124.13747368256607</v>
      </c>
      <c r="E47" s="105">
        <f>'C.34'!E47/'C 35'!E47*1000</f>
        <v>142.04620753125238</v>
      </c>
      <c r="F47" s="105">
        <f>'C.34'!F47/'C 35'!F47*1000</f>
        <v>188.2859379320027</v>
      </c>
      <c r="G47" s="105">
        <f>'C.34'!G47/'C 35'!G47*1000</f>
        <v>204.63438351459891</v>
      </c>
      <c r="H47" s="105">
        <f>'C.34'!H47/'C 35'!H47*1000</f>
        <v>186.44521578155732</v>
      </c>
      <c r="I47" s="105">
        <f>'C.34'!I47/'C 35'!I47*1000</f>
        <v>170.16658306919169</v>
      </c>
      <c r="J47" s="105">
        <f>'C.34'!J47/'C 35'!J47*1000</f>
        <v>148.70375119905847</v>
      </c>
      <c r="K47" s="105">
        <f>'C.34'!K47/'C 35'!K47*1000</f>
        <v>115.74969765379343</v>
      </c>
      <c r="L47" s="105">
        <f>'C.34'!L47/'C 35'!L47*1000</f>
        <v>108.8629570178453</v>
      </c>
      <c r="M47" s="105">
        <f>'C.34'!M47/'C 35'!M47*1000</f>
        <v>110.96240486480283</v>
      </c>
      <c r="N47" s="105">
        <f>'C.34'!N47/'C 35'!N47*1000</f>
        <v>122.30517753190178</v>
      </c>
      <c r="O47" s="259">
        <f>'C.34'!O47/'C 35'!O47*1000</f>
        <v>1739.0294265433567</v>
      </c>
    </row>
    <row r="48" spans="1:15" ht="11.1" customHeight="1" x14ac:dyDescent="0.25">
      <c r="A48" s="69"/>
      <c r="B48" s="70">
        <v>2025</v>
      </c>
      <c r="C48" s="105">
        <f>'C.34'!C48/'C 35'!C48*1000</f>
        <v>108.31441642929808</v>
      </c>
      <c r="D48" s="105">
        <f>'C.34'!D48/'C 35'!D48*1000</f>
        <v>118.47634253106594</v>
      </c>
      <c r="E48" s="105">
        <f>'C.34'!E48/'C 35'!E48*1000</f>
        <v>125.90114836019458</v>
      </c>
      <c r="F48" s="105">
        <f>'C.34'!F48/'C 35'!F48*1000</f>
        <v>169.12816725515967</v>
      </c>
      <c r="G48" s="105">
        <f>'C.34'!G48/'C 35'!G48*1000</f>
        <v>185.58678570234395</v>
      </c>
      <c r="H48" s="105">
        <f>'C.34'!H48/'C 35'!H48*1000</f>
        <v>169.85412976453063</v>
      </c>
      <c r="I48" s="105">
        <f>'C.34'!I48/'C 35'!I48*1000</f>
        <v>157.62444196428575</v>
      </c>
      <c r="J48" s="105">
        <f>'C.34'!J48/'C 35'!J48*1000</f>
        <v>140.94955776138426</v>
      </c>
      <c r="K48" s="105">
        <f>'C.34'!K48/'C 35'!K48*1000</f>
        <v>117.92703330131285</v>
      </c>
      <c r="L48" s="105">
        <f>'C.34'!L48/'C 35'!L48*1000</f>
        <v>116.82683093771389</v>
      </c>
      <c r="M48" s="105">
        <f>'C.34'!M48/'C 35'!M48*1000</f>
        <v>119.25885264880834</v>
      </c>
      <c r="N48" s="105">
        <f>'C.34'!N48/'C 35'!N48*1000</f>
        <v>113.27833758421221</v>
      </c>
      <c r="O48" s="259">
        <f>'C.34'!O48/'C 35'!O48*1000</f>
        <v>1651.2483723765376</v>
      </c>
    </row>
    <row r="49" spans="1:15" ht="11.1" customHeight="1" x14ac:dyDescent="0.25">
      <c r="A49" s="69" t="s">
        <v>33</v>
      </c>
      <c r="B49" s="70">
        <v>2024</v>
      </c>
      <c r="C49" s="105">
        <f>'C.34'!C49/'C 35'!C49*1000</f>
        <v>117.6256229280291</v>
      </c>
      <c r="D49" s="105">
        <f>'C.34'!D49/'C 35'!D49*1000</f>
        <v>127.85396724909259</v>
      </c>
      <c r="E49" s="105">
        <f>'C.34'!E49/'C 35'!E49*1000</f>
        <v>142.08827816841023</v>
      </c>
      <c r="F49" s="105">
        <f>'C.34'!F49/'C 35'!F49*1000</f>
        <v>142.65678719099145</v>
      </c>
      <c r="G49" s="105">
        <f>'C.34'!G49/'C 35'!G49*1000</f>
        <v>138.31735907759884</v>
      </c>
      <c r="H49" s="105">
        <f>'C.34'!H49/'C 35'!H49*1000</f>
        <v>129.73049064332929</v>
      </c>
      <c r="I49" s="105">
        <f>'C.34'!I49/'C 35'!I49*1000</f>
        <v>126.6639881604911</v>
      </c>
      <c r="J49" s="105">
        <f>'C.34'!J49/'C 35'!J49*1000</f>
        <v>119.81472566371683</v>
      </c>
      <c r="K49" s="105">
        <f>'C.34'!K49/'C 35'!K49*1000</f>
        <v>112.43010042283299</v>
      </c>
      <c r="L49" s="105">
        <f>'C.34'!L49/'C 35'!L49*1000</f>
        <v>105.74769479644108</v>
      </c>
      <c r="M49" s="105">
        <f>'C.34'!M49/'C 35'!M49*1000</f>
        <v>109.04587717620049</v>
      </c>
      <c r="N49" s="105">
        <f>'C.34'!N49/'C 35'!N49*1000</f>
        <v>118.01030339805827</v>
      </c>
      <c r="O49" s="259">
        <f>'C.34'!O49/'C 35'!O49*1000</f>
        <v>1511.7100388880885</v>
      </c>
    </row>
    <row r="50" spans="1:15" ht="11.1" customHeight="1" x14ac:dyDescent="0.25">
      <c r="A50" s="69"/>
      <c r="B50" s="70">
        <v>2025</v>
      </c>
      <c r="C50" s="105">
        <f>'C.34'!C50/'C 35'!C50*1000</f>
        <v>130.13157786674881</v>
      </c>
      <c r="D50" s="105">
        <f>'C.34'!D50/'C 35'!D50*1000</f>
        <v>129.20219910344244</v>
      </c>
      <c r="E50" s="105">
        <f>'C.34'!E50/'C 35'!E50*1000</f>
        <v>142.29318259385667</v>
      </c>
      <c r="F50" s="105">
        <f>'C.34'!F50/'C 35'!F50*1000</f>
        <v>145.74509010989013</v>
      </c>
      <c r="G50" s="105">
        <f>'C.34'!G50/'C 35'!G50*1000</f>
        <v>140.794222614841</v>
      </c>
      <c r="H50" s="105">
        <f>'C.34'!H50/'C 35'!H50*1000</f>
        <v>130.47013438157055</v>
      </c>
      <c r="I50" s="105">
        <f>'C.34'!I50/'C 35'!I50*1000</f>
        <v>124.40491350189373</v>
      </c>
      <c r="J50" s="105">
        <f>'C.34'!J50/'C 35'!J50*1000</f>
        <v>120.85082152974503</v>
      </c>
      <c r="K50" s="105">
        <f>'C.34'!K50/'C 35'!K50*1000</f>
        <v>113.89494715132768</v>
      </c>
      <c r="L50" s="105">
        <f>'C.34'!L50/'C 35'!L50*1000</f>
        <v>109.70767618548599</v>
      </c>
      <c r="M50" s="105">
        <f>'C.34'!M50/'C 35'!M50*1000</f>
        <v>114.78528373266079</v>
      </c>
      <c r="N50" s="105">
        <f>'C.34'!N50/'C 35'!N50*1000</f>
        <v>135.12267976325401</v>
      </c>
      <c r="O50" s="259">
        <f>'C.34'!O50/'C 35'!O50*1000</f>
        <v>1554.5671111111112</v>
      </c>
    </row>
    <row r="51" spans="1:15" ht="11.1" customHeight="1" x14ac:dyDescent="0.25">
      <c r="A51" s="69" t="s">
        <v>34</v>
      </c>
      <c r="B51" s="70">
        <v>2024</v>
      </c>
      <c r="C51" s="105">
        <f>'C.34'!C51/'C 35'!C51*1000</f>
        <v>131.79944848154008</v>
      </c>
      <c r="D51" s="105">
        <f>'C.34'!D51/'C 35'!D51*1000</f>
        <v>145.21651701346389</v>
      </c>
      <c r="E51" s="105">
        <f>'C.34'!E51/'C 35'!E51*1000</f>
        <v>145.21613014443079</v>
      </c>
      <c r="F51" s="105">
        <f>'C.34'!F51/'C 35'!F51*1000</f>
        <v>146.60400000000001</v>
      </c>
      <c r="G51" s="105">
        <f>'C.34'!G51/'C 35'!G51*1000</f>
        <v>153.804</v>
      </c>
      <c r="H51" s="105">
        <f>'C.34'!H51/'C 35'!H51*1000</f>
        <v>157.19999999999999</v>
      </c>
      <c r="I51" s="105">
        <f>'C.34'!I51/'C 35'!I51*1000</f>
        <v>155.22630000000001</v>
      </c>
      <c r="J51" s="105">
        <f>'C.34'!J51/'C 35'!J51*1000</f>
        <v>129.97237181938522</v>
      </c>
      <c r="K51" s="105">
        <f>'C.34'!K51/'C 35'!K51*1000</f>
        <v>128.51027249558911</v>
      </c>
      <c r="L51" s="105">
        <f>'C.34'!L51/'C 35'!L51*1000</f>
        <v>120.57498725740049</v>
      </c>
      <c r="M51" s="105">
        <f>'C.34'!M51/'C 35'!M51*1000</f>
        <v>126.12621007250635</v>
      </c>
      <c r="N51" s="105">
        <f>'C.34'!N51/'C 35'!N51*1000</f>
        <v>126.0201564792176</v>
      </c>
      <c r="O51" s="259">
        <f>'C.34'!O51/'C 35'!O51*1000</f>
        <v>1666.4225448373536</v>
      </c>
    </row>
    <row r="52" spans="1:15" ht="11.1" customHeight="1" x14ac:dyDescent="0.25">
      <c r="A52" s="69"/>
      <c r="B52" s="70">
        <v>2025</v>
      </c>
      <c r="C52" s="105">
        <f>'C.34'!C52/'C 35'!C52*1000</f>
        <v>135.44728442349245</v>
      </c>
      <c r="D52" s="105">
        <f>'C.34'!D52/'C 35'!D52*1000</f>
        <v>145.96876130200687</v>
      </c>
      <c r="E52" s="105">
        <f>'C.34'!E52/'C 35'!E52*1000</f>
        <v>145.21017213421518</v>
      </c>
      <c r="F52" s="105">
        <f>'C.34'!F52/'C 35'!F52*1000</f>
        <v>149.23887802971069</v>
      </c>
      <c r="G52" s="105">
        <f>'C.34'!G52/'C 35'!G52*1000</f>
        <v>149.11418965013158</v>
      </c>
      <c r="H52" s="105">
        <f>'C.34'!H52/'C 35'!H52*1000</f>
        <v>155.58822764552909</v>
      </c>
      <c r="I52" s="105">
        <f>'C.34'!I52/'C 35'!I52*1000</f>
        <v>155.68520062942565</v>
      </c>
      <c r="J52" s="105">
        <f>'C.34'!J52/'C 35'!J52*1000</f>
        <v>131.42899326198969</v>
      </c>
      <c r="K52" s="105">
        <f>'C.34'!K52/'C 35'!K52*1000</f>
        <v>125.61967196719669</v>
      </c>
      <c r="L52" s="105">
        <f>'C.34'!L52/'C 35'!L52*1000</f>
        <v>125.20868079975885</v>
      </c>
      <c r="M52" s="105">
        <f>'C.34'!M52/'C 35'!M52*1000</f>
        <v>126.59768992164544</v>
      </c>
      <c r="N52" s="105">
        <f>'C.34'!N52/'C 35'!N52*1000</f>
        <v>124.28753144430206</v>
      </c>
      <c r="O52" s="259">
        <f>'C.34'!O52/'C 35'!O52*1000</f>
        <v>1669.3240104639597</v>
      </c>
    </row>
    <row r="53" spans="1:15" ht="11.1" customHeight="1" x14ac:dyDescent="0.25">
      <c r="A53" s="69" t="s">
        <v>20</v>
      </c>
      <c r="B53" s="70">
        <v>2024</v>
      </c>
      <c r="C53" s="105">
        <f>'C.34'!C53/'C 35'!C53*1000</f>
        <v>370.87869830709496</v>
      </c>
      <c r="D53" s="105">
        <f>'C.34'!D53/'C 35'!D53*1000</f>
        <v>342.24240177909564</v>
      </c>
      <c r="E53" s="105">
        <f>'C.34'!E53/'C 35'!E53*1000</f>
        <v>368.80281690140845</v>
      </c>
      <c r="F53" s="105">
        <f>'C.34'!F53/'C 35'!F53*1000</f>
        <v>359.31801334321722</v>
      </c>
      <c r="G53" s="105">
        <f>'C.34'!G53/'C 35'!G53*1000</f>
        <v>371.93346923647147</v>
      </c>
      <c r="H53" s="105">
        <f>'C.34'!H53/'C 35'!H53*1000</f>
        <v>360.27057079318013</v>
      </c>
      <c r="I53" s="105">
        <f>'C.34'!I53/'C 35'!I53*1000</f>
        <v>371.03039288361748</v>
      </c>
      <c r="J53" s="105">
        <f>'C.34'!J53/'C 35'!J53*1000</f>
        <v>364.26232258064516</v>
      </c>
      <c r="K53" s="105">
        <f>'C.34'!K53/'C 35'!K53*1000</f>
        <v>347.70658465991318</v>
      </c>
      <c r="L53" s="105">
        <f>'C.34'!L53/'C 35'!L53*1000</f>
        <v>358.52037169406725</v>
      </c>
      <c r="M53" s="105">
        <f>'C.34'!M53/'C 35'!M53*1000</f>
        <v>340.48604110813227</v>
      </c>
      <c r="N53" s="105">
        <f>'C.34'!N53/'C 35'!N53*1000</f>
        <v>358.79150303463047</v>
      </c>
      <c r="O53" s="259">
        <f>'C.34'!O53/'C 35'!O53*1000</f>
        <v>4313.2249815127279</v>
      </c>
    </row>
    <row r="54" spans="1:15" ht="11.1" customHeight="1" x14ac:dyDescent="0.25">
      <c r="A54" s="69"/>
      <c r="B54" s="70">
        <v>2025</v>
      </c>
      <c r="C54" s="105">
        <f>'C.34'!C54/'C 35'!C54*1000</f>
        <v>368.37761084646394</v>
      </c>
      <c r="D54" s="105">
        <f>'C.34'!D54/'C 35'!D54*1000</f>
        <v>336.90140845070425</v>
      </c>
      <c r="E54" s="105">
        <f>'C.34'!E54/'C 35'!E54*1000</f>
        <v>374.89436619718316</v>
      </c>
      <c r="F54" s="105">
        <f>'C.34'!F54/'C 35'!F54*1000</f>
        <v>357.51635428151417</v>
      </c>
      <c r="G54" s="105">
        <f>'C.34'!G54/'C 35'!G54*1000</f>
        <v>363.17400644468319</v>
      </c>
      <c r="H54" s="105">
        <f>'C.34'!H54/'C 35'!H54*1000</f>
        <v>364.57111028592647</v>
      </c>
      <c r="I54" s="105">
        <f>'C.34'!I54/'C 35'!I54*1000</f>
        <v>372.6138467234357</v>
      </c>
      <c r="J54" s="105">
        <f>'C.34'!J54/'C 35'!J54*1000</f>
        <v>370.37318975120684</v>
      </c>
      <c r="K54" s="105">
        <f>'C.34'!K54/'C 35'!K54*1000</f>
        <v>362.27831414779052</v>
      </c>
      <c r="L54" s="105">
        <f>'C.34'!L54/'C 35'!L54*1000</f>
        <v>375.3697868396664</v>
      </c>
      <c r="M54" s="105">
        <f>'C.34'!M54/'C 35'!M54*1000</f>
        <v>366.22292168117013</v>
      </c>
      <c r="N54" s="105">
        <f>'C.34'!N54/'C 35'!N54*1000</f>
        <v>376.99962866691425</v>
      </c>
      <c r="O54" s="259">
        <f>'C.34'!O54/'C 35'!O54*1000</f>
        <v>4389.146724084897</v>
      </c>
    </row>
    <row r="55" spans="1:15" ht="11.1" customHeight="1" x14ac:dyDescent="0.25">
      <c r="A55" s="76" t="s">
        <v>28</v>
      </c>
      <c r="B55" s="70">
        <v>2024</v>
      </c>
      <c r="C55" s="105">
        <f>'C.34'!C55/'C 35'!C55*1000</f>
        <v>71.51543209876543</v>
      </c>
      <c r="D55" s="105">
        <f>'C.34'!D55/'C 35'!D55*1000</f>
        <v>70.732907348242804</v>
      </c>
      <c r="E55" s="105">
        <f>'C.34'!E55/'C 35'!E55*1000</f>
        <v>71.964391691394653</v>
      </c>
      <c r="F55" s="105">
        <f>'C.34'!F55/'C 35'!F55*1000</f>
        <v>97.745098039215691</v>
      </c>
      <c r="G55" s="105">
        <f>'C.34'!G55/'C 35'!G55*1000</f>
        <v>97.095341614906829</v>
      </c>
      <c r="H55" s="105">
        <f>'C.34'!H55/'C 35'!H55*1000</f>
        <v>91.720394736842096</v>
      </c>
      <c r="I55" s="105">
        <f>'C.34'!I55/'C 35'!I55*1000</f>
        <v>90.198675496688736</v>
      </c>
      <c r="J55" s="105">
        <f>'C.34'!J55/'C 35'!J55*1000</f>
        <v>73.673758865248232</v>
      </c>
      <c r="K55" s="105">
        <f>'C.34'!K55/'C 35'!K55*1000</f>
        <v>74.666666666666657</v>
      </c>
      <c r="L55" s="105">
        <f>'C.34'!L55/'C 35'!L55*1000</f>
        <v>74.301886792452834</v>
      </c>
      <c r="M55" s="105">
        <f>'C.34'!M55/'C 35'!M55*1000</f>
        <v>72.838709677419359</v>
      </c>
      <c r="N55" s="105">
        <f>'C.34'!N55/'C 35'!N55*1000</f>
        <v>83.977707006369428</v>
      </c>
      <c r="O55" s="259">
        <f>'C.34'!O55/'C 35'!O55*1000</f>
        <v>968.85397667020186</v>
      </c>
    </row>
    <row r="56" spans="1:15" ht="11.1" customHeight="1" x14ac:dyDescent="0.25">
      <c r="A56" s="76"/>
      <c r="B56" s="70">
        <v>2025</v>
      </c>
      <c r="C56" s="105">
        <f>'C.34'!C56/'C 35'!C56*1000</f>
        <v>62.598837209302317</v>
      </c>
      <c r="D56" s="105">
        <f>'C.34'!D56/'C 35'!D56*1000</f>
        <v>66.7</v>
      </c>
      <c r="E56" s="105">
        <f>'C.34'!E56/'C 35'!E56*1000</f>
        <v>74.439759036144565</v>
      </c>
      <c r="F56" s="105">
        <f>'C.34'!F56/'C 35'!F56*1000</f>
        <v>103.33333333333333</v>
      </c>
      <c r="G56" s="105">
        <f>'C.34'!G56/'C 35'!G56*1000</f>
        <v>101.01178343949046</v>
      </c>
      <c r="H56" s="105">
        <f>'C.34'!H56/'C 35'!H56*1000</f>
        <v>92.393159609120517</v>
      </c>
      <c r="I56" s="105">
        <f>'C.34'!I56/'C 35'!I56*1000</f>
        <v>93.718644067796603</v>
      </c>
      <c r="J56" s="105">
        <f>'C.34'!J56/'C 35'!J56*1000</f>
        <v>82.878787878787875</v>
      </c>
      <c r="K56" s="105">
        <f>'C.34'!K56/'C 35'!K56*1000</f>
        <v>84.928975265017669</v>
      </c>
      <c r="L56" s="105">
        <f>'C.34'!L56/'C 35'!L56*1000</f>
        <v>84.867931034482751</v>
      </c>
      <c r="M56" s="105">
        <f>'C.34'!M56/'C 35'!M56*1000</f>
        <v>77.870769230769227</v>
      </c>
      <c r="N56" s="105">
        <f>'C.34'!N56/'C 35'!N56*1000</f>
        <v>81.013333333333335</v>
      </c>
      <c r="O56" s="259">
        <f>'C.34'!O56/'C 35'!O56*1000</f>
        <v>1000.5308835449875</v>
      </c>
    </row>
    <row r="57" spans="1:15" ht="11.1" customHeight="1" x14ac:dyDescent="0.25">
      <c r="A57" s="69" t="s">
        <v>91</v>
      </c>
      <c r="B57" s="70">
        <v>2024</v>
      </c>
      <c r="C57" s="105">
        <f>'C.34'!C57/'C 35'!C57*1000</f>
        <v>114.06287233732236</v>
      </c>
      <c r="D57" s="105">
        <f>'C.34'!D57/'C 35'!D57*1000</f>
        <v>115.16985138004247</v>
      </c>
      <c r="E57" s="105">
        <f>'C.34'!E57/'C 35'!E57*1000</f>
        <v>121.36351269338961</v>
      </c>
      <c r="F57" s="105">
        <f>'C.34'!F57/'C 35'!F57*1000</f>
        <v>111.24598961370263</v>
      </c>
      <c r="G57" s="105">
        <f>'C.34'!G57/'C 35'!G57*1000</f>
        <v>112.32154690949227</v>
      </c>
      <c r="H57" s="105">
        <f>'C.34'!H57/'C 35'!H57*1000</f>
        <v>119.13363894446361</v>
      </c>
      <c r="I57" s="105">
        <f>'C.34'!I57/'C 35'!I57*1000</f>
        <v>121.63861657734905</v>
      </c>
      <c r="J57" s="105">
        <f>'C.34'!J57/'C 35'!J57*1000</f>
        <v>116.25739320920043</v>
      </c>
      <c r="K57" s="105">
        <f>'C.34'!K57/'C 35'!K57*1000</f>
        <v>102.25879806797853</v>
      </c>
      <c r="L57" s="105">
        <f>'C.34'!L57/'C 35'!L57*1000</f>
        <v>92.288627906976743</v>
      </c>
      <c r="M57" s="105">
        <f>'C.34'!M57/'C 35'!M57*1000</f>
        <v>88.739042166064991</v>
      </c>
      <c r="N57" s="105">
        <f>'C.34'!N57/'C 35'!N57*1000</f>
        <v>132.89145722011898</v>
      </c>
      <c r="O57" s="259">
        <f>'C.34'!O57/'C 35'!O57*1000</f>
        <v>1340.0940979642264</v>
      </c>
    </row>
    <row r="58" spans="1:15" ht="11.1" customHeight="1" x14ac:dyDescent="0.25">
      <c r="A58" s="77"/>
      <c r="B58" s="78">
        <v>2025</v>
      </c>
      <c r="C58" s="106">
        <f>'C.34'!C58/'C 35'!C58*1000</f>
        <v>158.59899993544221</v>
      </c>
      <c r="D58" s="106">
        <f>'C.34'!D58/'C 35'!D58*1000</f>
        <v>158.86202250970243</v>
      </c>
      <c r="E58" s="106">
        <f>'C.34'!E58/'C 35'!E58*1000</f>
        <v>160.53681882352942</v>
      </c>
      <c r="F58" s="106">
        <f>'C.34'!F58/'C 35'!F58*1000</f>
        <v>160.79693913612567</v>
      </c>
      <c r="G58" s="106">
        <f>'C.34'!G58/'C 35'!G58*1000</f>
        <v>160.85031066753928</v>
      </c>
      <c r="H58" s="106">
        <f>'C.34'!H58/'C 35'!H58*1000</f>
        <v>160.9104380890052</v>
      </c>
      <c r="I58" s="106">
        <f>'C.34'!I58/'C 35'!I58*1000</f>
        <v>160.97191668848166</v>
      </c>
      <c r="J58" s="106">
        <f>'C.34'!J58/'C 35'!J58*1000</f>
        <v>161.23159521625169</v>
      </c>
      <c r="K58" s="106">
        <f>'C.34'!K58/'C 35'!K58*1000</f>
        <v>161.70009599211565</v>
      </c>
      <c r="L58" s="106">
        <f>'C.34'!L58/'C 35'!L58*1000</f>
        <v>161.74893015768725</v>
      </c>
      <c r="M58" s="106">
        <f>'C.34'!M58/'C 35'!M58*1000</f>
        <v>161.98157069645205</v>
      </c>
      <c r="N58" s="106">
        <f>'C.34'!N58/'C 35'!N58*1000</f>
        <v>162.03040486202369</v>
      </c>
      <c r="O58" s="259">
        <f>'C.34'!O58/'C 35'!O58*1000</f>
        <v>1930.1488737616478</v>
      </c>
    </row>
    <row r="59" spans="1:15" ht="9" customHeight="1" x14ac:dyDescent="0.3">
      <c r="A59" s="210" t="s">
        <v>141</v>
      </c>
      <c r="B59" s="85"/>
      <c r="C59" s="79"/>
      <c r="D59" s="79"/>
      <c r="E59" s="79"/>
      <c r="F59" s="79"/>
      <c r="G59" s="79"/>
      <c r="H59" s="79"/>
      <c r="I59" s="80"/>
      <c r="J59" s="80"/>
      <c r="K59" s="82"/>
      <c r="L59" s="80"/>
      <c r="M59" s="80"/>
      <c r="N59" s="80"/>
      <c r="O59" s="80"/>
    </row>
    <row r="60" spans="1:15" ht="9" customHeight="1" x14ac:dyDescent="0.3">
      <c r="A60" s="210" t="s">
        <v>156</v>
      </c>
      <c r="B60" s="88"/>
      <c r="C60" s="85"/>
      <c r="D60" s="85"/>
      <c r="E60" s="85"/>
      <c r="F60" s="85"/>
      <c r="G60" s="85"/>
      <c r="H60" s="85"/>
      <c r="I60" s="83"/>
      <c r="J60" s="83"/>
      <c r="K60" s="87"/>
      <c r="L60" s="83"/>
      <c r="M60" s="83"/>
      <c r="N60" s="83"/>
      <c r="O60" s="83"/>
    </row>
    <row r="61" spans="1:15" ht="9" customHeight="1" x14ac:dyDescent="0.3">
      <c r="A61" s="215" t="s">
        <v>159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</row>
    <row r="62" spans="1:15" ht="9" customHeight="1" x14ac:dyDescent="0.3">
      <c r="A62" s="211" t="s">
        <v>173</v>
      </c>
      <c r="B62" s="91"/>
      <c r="C62" s="88"/>
      <c r="D62" s="88"/>
      <c r="E62" s="88"/>
      <c r="F62" s="88"/>
      <c r="G62" s="88"/>
      <c r="H62" s="88"/>
      <c r="I62" s="89"/>
      <c r="J62" s="89"/>
      <c r="K62" s="89"/>
      <c r="L62" s="89"/>
      <c r="M62" s="89"/>
      <c r="N62" s="89"/>
      <c r="O62" s="89"/>
    </row>
    <row r="63" spans="1:15" ht="9" customHeight="1" x14ac:dyDescent="0.3">
      <c r="A63" s="212" t="s">
        <v>174</v>
      </c>
      <c r="B63" s="92"/>
      <c r="C63" s="7"/>
      <c r="D63" s="7"/>
      <c r="E63" s="7"/>
    </row>
    <row r="64" spans="1:15" ht="16.5" x14ac:dyDescent="0.3">
      <c r="A64" s="214"/>
      <c r="B64" s="92"/>
    </row>
    <row r="65" spans="1:2" ht="16.5" x14ac:dyDescent="0.3">
      <c r="A65" s="92"/>
      <c r="B65" s="92"/>
    </row>
    <row r="66" spans="1:2" ht="16.5" x14ac:dyDescent="0.3">
      <c r="A66" s="92"/>
    </row>
    <row r="67" spans="1:2" ht="16.5" x14ac:dyDescent="0.3">
      <c r="A67" s="92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P66"/>
  <sheetViews>
    <sheetView showGridLines="0" zoomScaleNormal="100" workbookViewId="0">
      <selection activeCell="I42" sqref="I42"/>
    </sheetView>
  </sheetViews>
  <sheetFormatPr baseColWidth="10" defaultColWidth="5.33203125" defaultRowHeight="12" customHeight="1" x14ac:dyDescent="0.25"/>
  <cols>
    <col min="1" max="1" width="9.109375" style="94" customWidth="1"/>
    <col min="2" max="2" width="3.44140625" style="94" customWidth="1"/>
    <col min="3" max="12" width="4.21875" style="94" customWidth="1"/>
    <col min="13" max="13" width="4.6640625" style="94" customWidth="1"/>
    <col min="14" max="14" width="4.21875" style="94" customWidth="1"/>
    <col min="15" max="15" width="5.6640625" style="94" customWidth="1"/>
    <col min="16" max="16384" width="5.33203125" style="94"/>
  </cols>
  <sheetData>
    <row r="1" spans="1:16" ht="20.25" customHeight="1" x14ac:dyDescent="0.25">
      <c r="A1" s="29" t="s">
        <v>198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37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6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2" t="s">
        <v>26</v>
      </c>
      <c r="P4" s="96"/>
    </row>
    <row r="5" spans="1:16" ht="12.95" customHeight="1" x14ac:dyDescent="0.25">
      <c r="A5" s="366" t="s">
        <v>24</v>
      </c>
      <c r="B5" s="243">
        <v>2024</v>
      </c>
      <c r="C5" s="251">
        <v>426.36313814054051</v>
      </c>
      <c r="D5" s="244">
        <v>621.88691400000005</v>
      </c>
      <c r="E5" s="244">
        <v>594.19304262000003</v>
      </c>
      <c r="F5" s="244">
        <v>44.591582600000002</v>
      </c>
      <c r="G5" s="244">
        <v>60.461663600000001</v>
      </c>
      <c r="H5" s="244">
        <v>40.198531400000007</v>
      </c>
      <c r="I5" s="244">
        <v>4.0385752000000004</v>
      </c>
      <c r="J5" s="244">
        <v>0.60658000000000001</v>
      </c>
      <c r="K5" s="244">
        <v>26.7374568</v>
      </c>
      <c r="L5" s="244">
        <v>228.44765080000002</v>
      </c>
      <c r="M5" s="244">
        <v>1861.0866542999997</v>
      </c>
      <c r="N5" s="244">
        <v>706.61473520000004</v>
      </c>
      <c r="O5" s="245">
        <f>SUM(C5:N5)</f>
        <v>4615.2265246605402</v>
      </c>
      <c r="P5" s="95"/>
    </row>
    <row r="6" spans="1:16" ht="12.95" customHeight="1" x14ac:dyDescent="0.25">
      <c r="A6" s="367"/>
      <c r="B6" s="246" t="s">
        <v>177</v>
      </c>
      <c r="C6" s="252">
        <v>431.090352</v>
      </c>
      <c r="D6" s="247">
        <v>683.83732399999997</v>
      </c>
      <c r="E6" s="247">
        <v>632.70453320000001</v>
      </c>
      <c r="F6" s="247">
        <v>45.808979040000004</v>
      </c>
      <c r="G6" s="247">
        <v>55.260957840000003</v>
      </c>
      <c r="H6" s="247">
        <v>37.559327859999776</v>
      </c>
      <c r="I6" s="247">
        <v>3.847441277497893</v>
      </c>
      <c r="J6" s="252">
        <v>0.60262072</v>
      </c>
      <c r="K6" s="247">
        <v>39.533503360000005</v>
      </c>
      <c r="L6" s="247">
        <v>243.90719995999996</v>
      </c>
      <c r="M6" s="247">
        <v>1822.9135193400004</v>
      </c>
      <c r="N6" s="247">
        <v>715.44651937859783</v>
      </c>
      <c r="O6" s="248">
        <f>SUM(C6:N6)</f>
        <v>4712.5122779760959</v>
      </c>
      <c r="P6" s="95"/>
    </row>
    <row r="7" spans="1:16" ht="11.1" customHeight="1" x14ac:dyDescent="0.25">
      <c r="A7" s="69" t="s">
        <v>3</v>
      </c>
      <c r="B7" s="70">
        <v>2024</v>
      </c>
      <c r="C7" s="71">
        <v>0</v>
      </c>
      <c r="D7" s="93">
        <v>0</v>
      </c>
      <c r="E7" s="71">
        <v>0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245">
        <f>SUM(C7:N7)</f>
        <v>0</v>
      </c>
      <c r="P7" s="95"/>
    </row>
    <row r="8" spans="1:16" ht="11.1" customHeight="1" x14ac:dyDescent="0.25">
      <c r="A8" s="69"/>
      <c r="B8" s="70">
        <v>2025</v>
      </c>
      <c r="C8" s="71">
        <v>0</v>
      </c>
      <c r="D8" s="93">
        <v>0</v>
      </c>
      <c r="E8" s="71">
        <v>0</v>
      </c>
      <c r="F8" s="71">
        <v>0</v>
      </c>
      <c r="G8" s="71">
        <v>0</v>
      </c>
      <c r="H8" s="71">
        <v>0</v>
      </c>
      <c r="I8" s="71">
        <v>0</v>
      </c>
      <c r="J8" s="71">
        <v>0</v>
      </c>
      <c r="K8" s="71">
        <v>0</v>
      </c>
      <c r="L8" s="71">
        <v>0</v>
      </c>
      <c r="M8" s="71">
        <v>0</v>
      </c>
      <c r="N8" s="71">
        <v>0</v>
      </c>
      <c r="O8" s="245">
        <f t="shared" ref="O8:O58" si="0">SUM(C8:N8)</f>
        <v>0</v>
      </c>
      <c r="P8" s="95"/>
    </row>
    <row r="9" spans="1:16" ht="11.1" customHeight="1" x14ac:dyDescent="0.25">
      <c r="A9" s="69" t="s">
        <v>4</v>
      </c>
      <c r="B9" s="70">
        <v>2024</v>
      </c>
      <c r="C9" s="71">
        <v>0</v>
      </c>
      <c r="D9" s="93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45">
        <f t="shared" si="0"/>
        <v>0</v>
      </c>
      <c r="P9" s="95"/>
    </row>
    <row r="10" spans="1:16" ht="11.1" customHeight="1" x14ac:dyDescent="0.25">
      <c r="A10" s="69"/>
      <c r="B10" s="70">
        <v>2025</v>
      </c>
      <c r="C10" s="71">
        <v>0</v>
      </c>
      <c r="D10" s="93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>
        <v>0</v>
      </c>
      <c r="N10" s="71">
        <v>0</v>
      </c>
      <c r="O10" s="245">
        <f t="shared" si="0"/>
        <v>0</v>
      </c>
      <c r="P10" s="95"/>
    </row>
    <row r="11" spans="1:16" ht="11.1" customHeight="1" x14ac:dyDescent="0.25">
      <c r="A11" s="73" t="s">
        <v>31</v>
      </c>
      <c r="B11" s="70">
        <v>2024</v>
      </c>
      <c r="C11" s="71">
        <v>8.2860000000000014</v>
      </c>
      <c r="D11" s="93">
        <v>22.8371</v>
      </c>
      <c r="E11" s="71">
        <v>16.603999999999999</v>
      </c>
      <c r="F11" s="71">
        <v>3.6970000000000001</v>
      </c>
      <c r="G11" s="71">
        <v>0.86770000000000003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2.1429999999999998</v>
      </c>
      <c r="N11" s="71">
        <v>14.046099999999999</v>
      </c>
      <c r="O11" s="245">
        <f t="shared" si="0"/>
        <v>68.480900000000005</v>
      </c>
      <c r="P11" s="95"/>
    </row>
    <row r="12" spans="1:16" ht="11.1" customHeight="1" x14ac:dyDescent="0.25">
      <c r="A12" s="73"/>
      <c r="B12" s="70">
        <v>2025</v>
      </c>
      <c r="C12" s="71">
        <v>8.448599999999999</v>
      </c>
      <c r="D12" s="93">
        <v>22.450999999999997</v>
      </c>
      <c r="E12" s="71">
        <v>16.278400000000001</v>
      </c>
      <c r="F12" s="71">
        <v>3.5711000000000004</v>
      </c>
      <c r="G12" s="71">
        <v>0.85494000000000003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2.0495000000000001</v>
      </c>
      <c r="N12" s="71">
        <v>12.450200000000001</v>
      </c>
      <c r="O12" s="245">
        <f t="shared" si="0"/>
        <v>66.103740000000002</v>
      </c>
      <c r="P12" s="95"/>
    </row>
    <row r="13" spans="1:16" ht="11.1" customHeight="1" x14ac:dyDescent="0.25">
      <c r="A13" s="69" t="s">
        <v>18</v>
      </c>
      <c r="B13" s="70">
        <v>2024</v>
      </c>
      <c r="C13" s="71">
        <v>38.103589999999997</v>
      </c>
      <c r="D13" s="93">
        <v>35.571459999999995</v>
      </c>
      <c r="E13" s="71">
        <v>42.819959999999995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18.210359999999998</v>
      </c>
      <c r="O13" s="245">
        <f t="shared" si="0"/>
        <v>134.70536999999999</v>
      </c>
      <c r="P13" s="95"/>
    </row>
    <row r="14" spans="1:16" ht="11.1" customHeight="1" x14ac:dyDescent="0.25">
      <c r="A14" s="69"/>
      <c r="B14" s="70">
        <v>2025</v>
      </c>
      <c r="C14" s="71">
        <v>35.737409999999997</v>
      </c>
      <c r="D14" s="93">
        <v>42.265919999999994</v>
      </c>
      <c r="E14" s="71">
        <v>53.751669999999997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1">
        <v>0</v>
      </c>
      <c r="N14" s="71">
        <v>18.643999999999998</v>
      </c>
      <c r="O14" s="245">
        <f t="shared" si="0"/>
        <v>150.399</v>
      </c>
      <c r="P14" s="95"/>
    </row>
    <row r="15" spans="1:16" ht="11.1" customHeight="1" x14ac:dyDescent="0.25">
      <c r="A15" s="69" t="s">
        <v>89</v>
      </c>
      <c r="B15" s="70">
        <v>2024</v>
      </c>
      <c r="C15" s="71">
        <v>5.7060000000000004</v>
      </c>
      <c r="D15" s="93">
        <v>6.1230000000000002</v>
      </c>
      <c r="E15" s="71">
        <v>21.428000000000001</v>
      </c>
      <c r="F15" s="71">
        <v>25.648</v>
      </c>
      <c r="G15" s="71">
        <v>24.045999999999999</v>
      </c>
      <c r="H15" s="71">
        <v>0.29409999999999997</v>
      </c>
      <c r="I15" s="71">
        <v>0</v>
      </c>
      <c r="J15" s="71">
        <v>0</v>
      </c>
      <c r="K15" s="71">
        <v>1.7958000000000001</v>
      </c>
      <c r="L15" s="71">
        <v>3.0788000000000002</v>
      </c>
      <c r="M15" s="71">
        <v>4.9829999999999997</v>
      </c>
      <c r="N15" s="71">
        <v>13.794</v>
      </c>
      <c r="O15" s="245">
        <f t="shared" si="0"/>
        <v>106.8967</v>
      </c>
      <c r="P15" s="95"/>
    </row>
    <row r="16" spans="1:16" ht="11.1" customHeight="1" x14ac:dyDescent="0.25">
      <c r="A16" s="69"/>
      <c r="B16" s="70">
        <v>2025</v>
      </c>
      <c r="C16" s="71">
        <v>5.9127000000000001</v>
      </c>
      <c r="D16" s="93">
        <v>6.3070000000000004</v>
      </c>
      <c r="E16" s="71">
        <v>22.407</v>
      </c>
      <c r="F16" s="71">
        <v>23.646999999999998</v>
      </c>
      <c r="G16" s="71">
        <v>22.674800000000001</v>
      </c>
      <c r="H16" s="71">
        <v>0.28910000000000002</v>
      </c>
      <c r="I16" s="71">
        <v>0</v>
      </c>
      <c r="J16" s="71">
        <v>0</v>
      </c>
      <c r="K16" s="71">
        <v>1.6897</v>
      </c>
      <c r="L16" s="71">
        <v>2.9861</v>
      </c>
      <c r="M16" s="71">
        <v>7.1874000000000002</v>
      </c>
      <c r="N16" s="71">
        <v>12.6044</v>
      </c>
      <c r="O16" s="245">
        <f t="shared" si="0"/>
        <v>105.70519999999999</v>
      </c>
      <c r="P16" s="95"/>
    </row>
    <row r="17" spans="1:16" ht="11.1" customHeight="1" x14ac:dyDescent="0.25">
      <c r="A17" s="73" t="s">
        <v>0</v>
      </c>
      <c r="B17" s="70">
        <v>2024</v>
      </c>
      <c r="C17" s="71">
        <v>0</v>
      </c>
      <c r="D17" s="93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245">
        <f t="shared" si="0"/>
        <v>0</v>
      </c>
      <c r="P17" s="95"/>
    </row>
    <row r="18" spans="1:16" ht="11.1" customHeight="1" x14ac:dyDescent="0.25">
      <c r="A18" s="73"/>
      <c r="B18" s="70">
        <v>2025</v>
      </c>
      <c r="C18" s="71">
        <v>0</v>
      </c>
      <c r="D18" s="93">
        <v>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1">
        <v>0</v>
      </c>
      <c r="N18" s="71">
        <v>0</v>
      </c>
      <c r="O18" s="245">
        <f t="shared" si="0"/>
        <v>0</v>
      </c>
      <c r="P18" s="95"/>
    </row>
    <row r="19" spans="1:16" ht="11.1" customHeight="1" x14ac:dyDescent="0.25">
      <c r="A19" s="74" t="s">
        <v>15</v>
      </c>
      <c r="B19" s="70">
        <v>2024</v>
      </c>
      <c r="C19" s="71">
        <v>0</v>
      </c>
      <c r="D19" s="93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45">
        <f t="shared" si="0"/>
        <v>0</v>
      </c>
      <c r="P19" s="95"/>
    </row>
    <row r="20" spans="1:16" ht="11.1" customHeight="1" x14ac:dyDescent="0.25">
      <c r="A20" s="73"/>
      <c r="B20" s="70">
        <v>2025</v>
      </c>
      <c r="C20" s="71">
        <v>0</v>
      </c>
      <c r="D20" s="93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>
        <v>0</v>
      </c>
      <c r="O20" s="245">
        <f t="shared" si="0"/>
        <v>0</v>
      </c>
      <c r="P20" s="95"/>
    </row>
    <row r="21" spans="1:16" ht="11.1" customHeight="1" x14ac:dyDescent="0.25">
      <c r="A21" s="69" t="s">
        <v>32</v>
      </c>
      <c r="B21" s="70">
        <v>2024</v>
      </c>
      <c r="C21" s="71">
        <v>220.369</v>
      </c>
      <c r="D21" s="93">
        <v>64.028999999999996</v>
      </c>
      <c r="E21" s="71">
        <v>2.7469999999999999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175.66399999999999</v>
      </c>
      <c r="N21" s="71">
        <v>230.447</v>
      </c>
      <c r="O21" s="245">
        <f t="shared" si="0"/>
        <v>693.25600000000009</v>
      </c>
      <c r="P21" s="95"/>
    </row>
    <row r="22" spans="1:16" ht="11.1" customHeight="1" x14ac:dyDescent="0.25">
      <c r="A22" s="69"/>
      <c r="B22" s="70">
        <v>2025</v>
      </c>
      <c r="C22" s="71">
        <v>225.40799999999999</v>
      </c>
      <c r="D22" s="93">
        <v>64.906999999999996</v>
      </c>
      <c r="E22" s="71">
        <v>2.8195999999999999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>
        <v>165.66832799999997</v>
      </c>
      <c r="N22" s="71">
        <v>223.43199999999999</v>
      </c>
      <c r="O22" s="245">
        <f t="shared" si="0"/>
        <v>682.23492799999997</v>
      </c>
      <c r="P22" s="95"/>
    </row>
    <row r="23" spans="1:16" ht="11.1" customHeight="1" x14ac:dyDescent="0.25">
      <c r="A23" s="69" t="s">
        <v>17</v>
      </c>
      <c r="B23" s="70">
        <v>2024</v>
      </c>
      <c r="C23" s="71">
        <v>0</v>
      </c>
      <c r="D23" s="93">
        <v>14.256</v>
      </c>
      <c r="E23" s="71">
        <v>7.6539999999999999</v>
      </c>
      <c r="F23" s="71">
        <v>3.4279999999999999</v>
      </c>
      <c r="G23" s="71">
        <v>22.373999999999999</v>
      </c>
      <c r="H23" s="71">
        <v>32.404000000000003</v>
      </c>
      <c r="I23" s="71">
        <v>0</v>
      </c>
      <c r="J23" s="71">
        <v>0</v>
      </c>
      <c r="K23" s="71">
        <v>0.76100000000000001</v>
      </c>
      <c r="L23" s="71">
        <v>0.64080000000000004</v>
      </c>
      <c r="M23" s="71">
        <v>0.32600000000000001</v>
      </c>
      <c r="N23" s="71">
        <v>8.6050000000000004</v>
      </c>
      <c r="O23" s="245">
        <f t="shared" si="0"/>
        <v>90.448800000000006</v>
      </c>
      <c r="P23" s="95"/>
    </row>
    <row r="24" spans="1:16" ht="11.1" customHeight="1" x14ac:dyDescent="0.25">
      <c r="A24" s="69"/>
      <c r="B24" s="70">
        <v>2025</v>
      </c>
      <c r="C24" s="71">
        <v>0</v>
      </c>
      <c r="D24" s="93">
        <v>14.3811</v>
      </c>
      <c r="E24" s="71">
        <v>7.8639999999999999</v>
      </c>
      <c r="F24" s="71">
        <v>3.508</v>
      </c>
      <c r="G24" s="71">
        <v>19.947800000000001</v>
      </c>
      <c r="H24" s="71">
        <v>29.637</v>
      </c>
      <c r="I24" s="71">
        <v>0</v>
      </c>
      <c r="J24" s="71">
        <v>0</v>
      </c>
      <c r="K24" s="71">
        <v>0.84640000000000004</v>
      </c>
      <c r="L24" s="71">
        <v>0.66839999999999999</v>
      </c>
      <c r="M24" s="71">
        <v>0.34329999999999999</v>
      </c>
      <c r="N24" s="71">
        <v>8.8043999999999993</v>
      </c>
      <c r="O24" s="245">
        <f t="shared" si="0"/>
        <v>86.000400000000013</v>
      </c>
      <c r="P24" s="95"/>
    </row>
    <row r="25" spans="1:16" ht="11.1" customHeight="1" x14ac:dyDescent="0.25">
      <c r="A25" s="69" t="s">
        <v>39</v>
      </c>
      <c r="B25" s="70">
        <v>2024</v>
      </c>
      <c r="C25" s="71">
        <v>0.28471999999999997</v>
      </c>
      <c r="D25" s="93">
        <v>0.85730400000000007</v>
      </c>
      <c r="E25" s="71">
        <v>0.60030079999999997</v>
      </c>
      <c r="F25" s="71">
        <v>0.2089152</v>
      </c>
      <c r="G25" s="71">
        <v>1.0641456</v>
      </c>
      <c r="H25" s="71">
        <v>0.91872799999999999</v>
      </c>
      <c r="I25" s="302">
        <v>0.30552000000000001</v>
      </c>
      <c r="J25" s="302">
        <v>0.15909999999999999</v>
      </c>
      <c r="K25" s="300">
        <v>0.22914080000000001</v>
      </c>
      <c r="L25" s="71">
        <v>2.0124</v>
      </c>
      <c r="M25" s="71">
        <v>4.6060812000000011</v>
      </c>
      <c r="N25" s="71">
        <v>1.2427600000000001</v>
      </c>
      <c r="O25" s="245">
        <f t="shared" si="0"/>
        <v>12.489115600000002</v>
      </c>
      <c r="P25" s="95"/>
    </row>
    <row r="26" spans="1:16" ht="11.1" customHeight="1" x14ac:dyDescent="0.25">
      <c r="A26" s="69"/>
      <c r="B26" s="70">
        <v>2025</v>
      </c>
      <c r="C26" s="71">
        <v>0.35484199999999999</v>
      </c>
      <c r="D26" s="93">
        <v>0.85730400000000007</v>
      </c>
      <c r="E26" s="71">
        <v>0.7806632</v>
      </c>
      <c r="F26" s="71">
        <v>5.7851690400000004</v>
      </c>
      <c r="G26" s="71">
        <v>0.15054983999999999</v>
      </c>
      <c r="H26" s="71">
        <v>0.76941959999999998</v>
      </c>
      <c r="I26" s="302">
        <v>0.15957648000000002</v>
      </c>
      <c r="J26" s="302">
        <v>0.13617072</v>
      </c>
      <c r="K26" s="300">
        <v>0.19226976000000001</v>
      </c>
      <c r="L26" s="71">
        <v>1.21958776</v>
      </c>
      <c r="M26" s="71">
        <v>4.6987970400000005</v>
      </c>
      <c r="N26" s="71">
        <v>1.3240000000000001</v>
      </c>
      <c r="O26" s="245">
        <f t="shared" si="0"/>
        <v>16.428349440000002</v>
      </c>
      <c r="P26" s="95"/>
    </row>
    <row r="27" spans="1:16" ht="11.1" customHeight="1" x14ac:dyDescent="0.25">
      <c r="A27" s="69" t="s">
        <v>38</v>
      </c>
      <c r="B27" s="70">
        <v>2024</v>
      </c>
      <c r="C27" s="71">
        <v>0</v>
      </c>
      <c r="D27" s="93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45">
        <f t="shared" si="0"/>
        <v>0</v>
      </c>
      <c r="P27" s="95"/>
    </row>
    <row r="28" spans="1:16" ht="11.1" customHeight="1" x14ac:dyDescent="0.25">
      <c r="A28" s="69"/>
      <c r="B28" s="70">
        <v>2025</v>
      </c>
      <c r="C28" s="71">
        <v>0</v>
      </c>
      <c r="D28" s="93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245">
        <f t="shared" si="0"/>
        <v>0</v>
      </c>
      <c r="P28" s="95"/>
    </row>
    <row r="29" spans="1:16" ht="11.1" customHeight="1" x14ac:dyDescent="0.25">
      <c r="A29" s="69" t="s">
        <v>16</v>
      </c>
      <c r="B29" s="70">
        <v>2024</v>
      </c>
      <c r="C29" s="71">
        <v>0</v>
      </c>
      <c r="D29" s="93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20.887516000000002</v>
      </c>
      <c r="L29" s="71">
        <v>85.606567200000015</v>
      </c>
      <c r="M29" s="71">
        <v>100.93175359999999</v>
      </c>
      <c r="N29" s="71">
        <v>11.751415200000002</v>
      </c>
      <c r="O29" s="245">
        <f t="shared" si="0"/>
        <v>219.17725200000001</v>
      </c>
      <c r="P29" s="95"/>
    </row>
    <row r="30" spans="1:16" ht="11.1" customHeight="1" x14ac:dyDescent="0.25">
      <c r="A30" s="69"/>
      <c r="B30" s="70">
        <v>2025</v>
      </c>
      <c r="C30" s="71">
        <v>0</v>
      </c>
      <c r="D30" s="93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33.362733600000006</v>
      </c>
      <c r="L30" s="71">
        <v>85.651927199999989</v>
      </c>
      <c r="M30" s="71">
        <v>88.74593280000002</v>
      </c>
      <c r="N30" s="71">
        <v>11.222109378597787</v>
      </c>
      <c r="O30" s="245">
        <f t="shared" si="0"/>
        <v>218.98270297859781</v>
      </c>
      <c r="P30" s="95"/>
    </row>
    <row r="31" spans="1:16" ht="11.1" customHeight="1" x14ac:dyDescent="0.25">
      <c r="A31" s="69" t="s">
        <v>30</v>
      </c>
      <c r="B31" s="70">
        <v>2024</v>
      </c>
      <c r="C31" s="71">
        <v>0</v>
      </c>
      <c r="D31" s="93">
        <v>0</v>
      </c>
      <c r="E31" s="71">
        <v>0</v>
      </c>
      <c r="F31" s="71">
        <v>0.192</v>
      </c>
      <c r="G31" s="71">
        <v>3.0640179999999999</v>
      </c>
      <c r="H31" s="71">
        <v>3.2644489999999995</v>
      </c>
      <c r="I31" s="71">
        <v>0.70365519999999993</v>
      </c>
      <c r="J31" s="71">
        <v>3.0780000000000002E-2</v>
      </c>
      <c r="K31" s="71">
        <v>0</v>
      </c>
      <c r="L31" s="71">
        <v>0.74303359999999996</v>
      </c>
      <c r="M31" s="71">
        <v>3.0371975000000004</v>
      </c>
      <c r="N31" s="71">
        <v>2.6294499999999998</v>
      </c>
      <c r="O31" s="245">
        <f t="shared" si="0"/>
        <v>13.664583300000002</v>
      </c>
      <c r="P31" s="95"/>
    </row>
    <row r="32" spans="1:16" ht="11.1" customHeight="1" x14ac:dyDescent="0.25">
      <c r="A32" s="69"/>
      <c r="B32" s="70">
        <v>2025</v>
      </c>
      <c r="C32" s="71">
        <v>0</v>
      </c>
      <c r="D32" s="93">
        <v>0</v>
      </c>
      <c r="E32" s="71">
        <v>0</v>
      </c>
      <c r="F32" s="71">
        <v>0.18840000000000001</v>
      </c>
      <c r="G32" s="71">
        <v>3.0688680000000002</v>
      </c>
      <c r="H32" s="71">
        <v>3.2696162599997778</v>
      </c>
      <c r="I32" s="71">
        <v>0.70576479749789311</v>
      </c>
      <c r="J32" s="71">
        <v>3.075E-2</v>
      </c>
      <c r="K32" s="71">
        <v>0</v>
      </c>
      <c r="L32" s="71">
        <v>0.73839999999999995</v>
      </c>
      <c r="M32" s="71">
        <v>3.0406975000000003</v>
      </c>
      <c r="N32" s="71">
        <v>2.6594600000000002</v>
      </c>
      <c r="O32" s="245">
        <f t="shared" si="0"/>
        <v>13.70195655749767</v>
      </c>
      <c r="P32" s="95"/>
    </row>
    <row r="33" spans="1:16" ht="11.1" customHeight="1" x14ac:dyDescent="0.25">
      <c r="A33" s="69" t="s">
        <v>90</v>
      </c>
      <c r="B33" s="70">
        <v>2024</v>
      </c>
      <c r="C33" s="71">
        <v>0</v>
      </c>
      <c r="D33" s="93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45">
        <f t="shared" si="0"/>
        <v>0</v>
      </c>
      <c r="P33" s="95"/>
    </row>
    <row r="34" spans="1:16" ht="11.1" customHeight="1" x14ac:dyDescent="0.25">
      <c r="A34" s="69"/>
      <c r="B34" s="70">
        <v>2025</v>
      </c>
      <c r="C34" s="71">
        <v>0</v>
      </c>
      <c r="D34" s="93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245">
        <f t="shared" si="0"/>
        <v>0</v>
      </c>
      <c r="P34" s="95"/>
    </row>
    <row r="35" spans="1:16" ht="11.1" customHeight="1" x14ac:dyDescent="0.25">
      <c r="A35" s="69" t="s">
        <v>182</v>
      </c>
      <c r="B35" s="70">
        <v>2024</v>
      </c>
      <c r="C35" s="71">
        <v>0</v>
      </c>
      <c r="D35" s="93">
        <v>0</v>
      </c>
      <c r="E35" s="71">
        <v>0</v>
      </c>
      <c r="F35" s="71">
        <v>8.63504</v>
      </c>
      <c r="G35" s="71">
        <v>9.0457999999999998</v>
      </c>
      <c r="H35" s="71">
        <v>3.3172543999999999</v>
      </c>
      <c r="I35" s="71">
        <v>3.0293999999999999</v>
      </c>
      <c r="J35" s="71">
        <v>0.41670000000000001</v>
      </c>
      <c r="K35" s="71">
        <v>0</v>
      </c>
      <c r="L35" s="71">
        <v>0</v>
      </c>
      <c r="M35" s="71">
        <v>0</v>
      </c>
      <c r="N35" s="71">
        <v>0</v>
      </c>
      <c r="O35" s="245">
        <f t="shared" si="0"/>
        <v>24.444194399999997</v>
      </c>
      <c r="P35" s="95"/>
    </row>
    <row r="36" spans="1:16" ht="11.1" customHeight="1" x14ac:dyDescent="0.25">
      <c r="A36" s="69"/>
      <c r="B36" s="70">
        <v>2025</v>
      </c>
      <c r="C36" s="71">
        <v>0</v>
      </c>
      <c r="D36" s="93">
        <v>0</v>
      </c>
      <c r="E36" s="71">
        <v>0</v>
      </c>
      <c r="F36" s="71">
        <v>7.0446099999999996</v>
      </c>
      <c r="G36" s="71">
        <v>8.5640000000000001</v>
      </c>
      <c r="H36" s="71">
        <v>3.5941920000000001</v>
      </c>
      <c r="I36" s="71">
        <v>2.9821</v>
      </c>
      <c r="J36" s="71">
        <v>0.43569999999999998</v>
      </c>
      <c r="K36" s="71">
        <v>0</v>
      </c>
      <c r="L36" s="71">
        <v>0</v>
      </c>
      <c r="M36" s="71">
        <v>0</v>
      </c>
      <c r="N36" s="71">
        <v>0</v>
      </c>
      <c r="O36" s="245">
        <f t="shared" si="0"/>
        <v>22.620601999999998</v>
      </c>
      <c r="P36" s="95"/>
    </row>
    <row r="37" spans="1:16" ht="11.1" customHeight="1" x14ac:dyDescent="0.25">
      <c r="A37" s="69" t="s">
        <v>10</v>
      </c>
      <c r="B37" s="70">
        <v>2024</v>
      </c>
      <c r="C37" s="71">
        <v>0</v>
      </c>
      <c r="D37" s="93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45">
        <f t="shared" si="0"/>
        <v>0</v>
      </c>
      <c r="P37" s="95"/>
    </row>
    <row r="38" spans="1:16" ht="11.1" customHeight="1" x14ac:dyDescent="0.25">
      <c r="A38" s="69"/>
      <c r="B38" s="70">
        <v>2025</v>
      </c>
      <c r="C38" s="71">
        <v>0</v>
      </c>
      <c r="D38" s="93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245">
        <f t="shared" si="0"/>
        <v>0</v>
      </c>
      <c r="P38" s="95"/>
    </row>
    <row r="39" spans="1:16" ht="11.1" customHeight="1" x14ac:dyDescent="0.25">
      <c r="A39" s="69" t="s">
        <v>61</v>
      </c>
      <c r="B39" s="70">
        <v>2024</v>
      </c>
      <c r="C39" s="71">
        <v>0</v>
      </c>
      <c r="D39" s="93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45">
        <f t="shared" si="0"/>
        <v>0</v>
      </c>
      <c r="P39" s="95"/>
    </row>
    <row r="40" spans="1:16" ht="11.1" customHeight="1" x14ac:dyDescent="0.25">
      <c r="A40" s="69"/>
      <c r="B40" s="70">
        <v>2025</v>
      </c>
      <c r="C40" s="71">
        <v>0</v>
      </c>
      <c r="D40" s="93"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245">
        <f t="shared" si="0"/>
        <v>0</v>
      </c>
      <c r="P40" s="95"/>
    </row>
    <row r="41" spans="1:16" ht="11.1" customHeight="1" x14ac:dyDescent="0.25">
      <c r="A41" s="69" t="s">
        <v>62</v>
      </c>
      <c r="B41" s="70">
        <v>2024</v>
      </c>
      <c r="C41" s="71">
        <v>0</v>
      </c>
      <c r="D41" s="93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45">
        <f t="shared" si="0"/>
        <v>0</v>
      </c>
      <c r="P41" s="95"/>
    </row>
    <row r="42" spans="1:16" ht="11.1" customHeight="1" x14ac:dyDescent="0.25">
      <c r="A42" s="69"/>
      <c r="B42" s="70">
        <v>2025</v>
      </c>
      <c r="C42" s="71">
        <v>0</v>
      </c>
      <c r="D42" s="93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245">
        <f t="shared" si="0"/>
        <v>0</v>
      </c>
      <c r="P42" s="95"/>
    </row>
    <row r="43" spans="1:16" ht="11.1" customHeight="1" x14ac:dyDescent="0.25">
      <c r="A43" s="69" t="s">
        <v>19</v>
      </c>
      <c r="B43" s="70">
        <v>2024</v>
      </c>
      <c r="C43" s="71">
        <v>3.0255100000000001</v>
      </c>
      <c r="D43" s="93">
        <v>0.12404999999999999</v>
      </c>
      <c r="E43" s="71">
        <v>2.14628182</v>
      </c>
      <c r="F43" s="71">
        <v>2.7826274</v>
      </c>
      <c r="G43" s="71">
        <v>0</v>
      </c>
      <c r="H43" s="71">
        <v>0</v>
      </c>
      <c r="I43" s="71">
        <v>0</v>
      </c>
      <c r="J43" s="71">
        <v>0</v>
      </c>
      <c r="K43" s="71">
        <v>3.0640000000000001</v>
      </c>
      <c r="L43" s="71">
        <v>1.86425</v>
      </c>
      <c r="M43" s="71">
        <v>26.116399999999999</v>
      </c>
      <c r="N43" s="71">
        <v>19.0687</v>
      </c>
      <c r="O43" s="245">
        <f t="shared" si="0"/>
        <v>58.191819219999999</v>
      </c>
      <c r="P43" s="95"/>
    </row>
    <row r="44" spans="1:16" ht="11.1" customHeight="1" x14ac:dyDescent="0.25">
      <c r="A44" s="69"/>
      <c r="B44" s="70">
        <v>2025</v>
      </c>
      <c r="C44" s="71">
        <v>4.2550999999999997</v>
      </c>
      <c r="D44" s="93">
        <v>0.14000000000000001</v>
      </c>
      <c r="E44" s="71">
        <v>2.7282000000000002</v>
      </c>
      <c r="F44" s="71">
        <v>2.0647000000000002</v>
      </c>
      <c r="G44" s="71">
        <v>0</v>
      </c>
      <c r="H44" s="71">
        <v>0</v>
      </c>
      <c r="I44" s="71">
        <v>0</v>
      </c>
      <c r="J44" s="71">
        <v>0</v>
      </c>
      <c r="K44" s="71">
        <v>3.4424000000000001</v>
      </c>
      <c r="L44" s="71">
        <v>1.9128849999999999</v>
      </c>
      <c r="M44" s="71">
        <v>26.134163999999998</v>
      </c>
      <c r="N44" s="71">
        <v>24.96</v>
      </c>
      <c r="O44" s="245">
        <f t="shared" si="0"/>
        <v>65.637449000000004</v>
      </c>
      <c r="P44" s="95"/>
    </row>
    <row r="45" spans="1:16" ht="11.1" customHeight="1" x14ac:dyDescent="0.25">
      <c r="A45" s="69" t="s">
        <v>40</v>
      </c>
      <c r="B45" s="70">
        <v>2024</v>
      </c>
      <c r="C45" s="71">
        <v>2.1803181405405332</v>
      </c>
      <c r="D45" s="93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41.1218</v>
      </c>
      <c r="M45" s="71">
        <v>162.12368000000001</v>
      </c>
      <c r="N45" s="71">
        <v>102.17495</v>
      </c>
      <c r="O45" s="245">
        <f t="shared" si="0"/>
        <v>307.60074814054053</v>
      </c>
      <c r="P45" s="95"/>
    </row>
    <row r="46" spans="1:16" ht="11.1" customHeight="1" x14ac:dyDescent="0.25">
      <c r="A46" s="69"/>
      <c r="B46" s="70">
        <v>2025</v>
      </c>
      <c r="C46" s="71">
        <v>3.1122000000000001</v>
      </c>
      <c r="D46" s="93">
        <v>0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42.029899999999998</v>
      </c>
      <c r="M46" s="71">
        <v>143.2114</v>
      </c>
      <c r="N46" s="71">
        <v>112.17495</v>
      </c>
      <c r="O46" s="245">
        <f t="shared" si="0"/>
        <v>300.52845000000002</v>
      </c>
      <c r="P46" s="95"/>
    </row>
    <row r="47" spans="1:16" ht="11.1" customHeight="1" x14ac:dyDescent="0.25">
      <c r="A47" s="69" t="s">
        <v>29</v>
      </c>
      <c r="B47" s="70">
        <v>2024</v>
      </c>
      <c r="C47" s="71">
        <v>0</v>
      </c>
      <c r="D47" s="93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245">
        <f t="shared" si="0"/>
        <v>0</v>
      </c>
      <c r="P47" s="95"/>
    </row>
    <row r="48" spans="1:16" ht="11.1" customHeight="1" x14ac:dyDescent="0.25">
      <c r="A48" s="69"/>
      <c r="B48" s="70">
        <v>2025</v>
      </c>
      <c r="C48" s="71">
        <v>0</v>
      </c>
      <c r="D48" s="93">
        <v>0</v>
      </c>
      <c r="E48" s="71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245">
        <f t="shared" si="0"/>
        <v>0</v>
      </c>
      <c r="P48" s="95"/>
    </row>
    <row r="49" spans="1:16" ht="11.1" customHeight="1" x14ac:dyDescent="0.25">
      <c r="A49" s="69" t="s">
        <v>33</v>
      </c>
      <c r="B49" s="70">
        <v>2024</v>
      </c>
      <c r="C49" s="71">
        <v>148.40799999999999</v>
      </c>
      <c r="D49" s="93">
        <v>478.089</v>
      </c>
      <c r="E49" s="71">
        <v>500.19350000000003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1342.8274999999996</v>
      </c>
      <c r="N49" s="71">
        <v>284.64500000000004</v>
      </c>
      <c r="O49" s="245">
        <f t="shared" si="0"/>
        <v>2754.1629999999996</v>
      </c>
      <c r="P49" s="95"/>
    </row>
    <row r="50" spans="1:16" ht="11.1" customHeight="1" x14ac:dyDescent="0.25">
      <c r="A50" s="69"/>
      <c r="B50" s="70">
        <v>2025</v>
      </c>
      <c r="C50" s="71">
        <v>147.86149999999998</v>
      </c>
      <c r="D50" s="93">
        <v>532.52800000000002</v>
      </c>
      <c r="E50" s="71">
        <v>526.07500000000005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1347.3840000000002</v>
      </c>
      <c r="N50" s="71">
        <v>287.17100000000005</v>
      </c>
      <c r="O50" s="245">
        <f t="shared" si="0"/>
        <v>2841.0195000000003</v>
      </c>
      <c r="P50" s="95"/>
    </row>
    <row r="51" spans="1:16" ht="11.1" customHeight="1" x14ac:dyDescent="0.25">
      <c r="A51" s="69" t="s">
        <v>34</v>
      </c>
      <c r="B51" s="70">
        <v>2024</v>
      </c>
      <c r="C51" s="71">
        <v>0</v>
      </c>
      <c r="D51" s="93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45">
        <f t="shared" si="0"/>
        <v>0</v>
      </c>
      <c r="P51" s="95"/>
    </row>
    <row r="52" spans="1:16" ht="11.1" customHeight="1" x14ac:dyDescent="0.25">
      <c r="A52" s="69"/>
      <c r="B52" s="70">
        <v>2025</v>
      </c>
      <c r="C52" s="71">
        <v>0</v>
      </c>
      <c r="D52" s="93"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245">
        <f t="shared" si="0"/>
        <v>0</v>
      </c>
      <c r="P52" s="95"/>
    </row>
    <row r="53" spans="1:16" ht="11.1" customHeight="1" x14ac:dyDescent="0.25">
      <c r="A53" s="69" t="s">
        <v>20</v>
      </c>
      <c r="B53" s="70">
        <v>2024</v>
      </c>
      <c r="C53" s="71">
        <v>0</v>
      </c>
      <c r="D53" s="93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93.38</v>
      </c>
      <c r="M53" s="71">
        <v>38.328042000000003</v>
      </c>
      <c r="N53" s="71">
        <v>0</v>
      </c>
      <c r="O53" s="245">
        <f t="shared" si="0"/>
        <v>131.70804200000001</v>
      </c>
      <c r="P53" s="95"/>
    </row>
    <row r="54" spans="1:16" ht="11.1" customHeight="1" x14ac:dyDescent="0.25">
      <c r="A54" s="69"/>
      <c r="B54" s="70">
        <v>2025</v>
      </c>
      <c r="C54" s="71">
        <v>0</v>
      </c>
      <c r="D54" s="93">
        <v>0</v>
      </c>
      <c r="E54" s="71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108.7</v>
      </c>
      <c r="M54" s="71">
        <v>34.450000000000003</v>
      </c>
      <c r="N54" s="71">
        <v>0</v>
      </c>
      <c r="O54" s="245">
        <f t="shared" si="0"/>
        <v>143.15</v>
      </c>
      <c r="P54" s="95"/>
    </row>
    <row r="55" spans="1:16" ht="11.1" customHeight="1" x14ac:dyDescent="0.25">
      <c r="A55" s="76" t="s">
        <v>28</v>
      </c>
      <c r="B55" s="70">
        <v>2024</v>
      </c>
      <c r="C55" s="71">
        <v>0</v>
      </c>
      <c r="D55" s="93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45">
        <f t="shared" si="0"/>
        <v>0</v>
      </c>
      <c r="P55" s="95"/>
    </row>
    <row r="56" spans="1:16" ht="11.1" customHeight="1" x14ac:dyDescent="0.25">
      <c r="A56" s="76"/>
      <c r="B56" s="70">
        <v>2025</v>
      </c>
      <c r="C56" s="71">
        <v>0</v>
      </c>
      <c r="D56" s="93">
        <v>0</v>
      </c>
      <c r="E56" s="71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>
        <v>0</v>
      </c>
      <c r="N56" s="71">
        <v>0</v>
      </c>
      <c r="O56" s="245">
        <f t="shared" si="0"/>
        <v>0</v>
      </c>
      <c r="P56" s="95"/>
    </row>
    <row r="57" spans="1:16" ht="11.1" customHeight="1" x14ac:dyDescent="0.25">
      <c r="A57" s="69" t="s">
        <v>91</v>
      </c>
      <c r="B57" s="70">
        <v>2024</v>
      </c>
      <c r="C57" s="71">
        <v>0</v>
      </c>
      <c r="D57" s="93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45">
        <f t="shared" si="0"/>
        <v>0</v>
      </c>
      <c r="P57" s="95"/>
    </row>
    <row r="58" spans="1:16" ht="11.1" customHeight="1" x14ac:dyDescent="0.25">
      <c r="A58" s="77"/>
      <c r="B58" s="78">
        <v>2025</v>
      </c>
      <c r="C58" s="97">
        <v>0</v>
      </c>
      <c r="D58" s="106">
        <v>0</v>
      </c>
      <c r="E58" s="71">
        <v>0</v>
      </c>
      <c r="F58" s="106">
        <v>0</v>
      </c>
      <c r="G58" s="106">
        <v>0</v>
      </c>
      <c r="H58" s="106">
        <v>0</v>
      </c>
      <c r="I58" s="106">
        <v>0</v>
      </c>
      <c r="J58" s="301">
        <v>0</v>
      </c>
      <c r="K58" s="106">
        <v>0</v>
      </c>
      <c r="L58" s="106">
        <v>0</v>
      </c>
      <c r="M58" s="106">
        <v>0</v>
      </c>
      <c r="N58" s="106">
        <v>0</v>
      </c>
      <c r="O58" s="248">
        <f t="shared" si="0"/>
        <v>0</v>
      </c>
      <c r="P58" s="95"/>
    </row>
    <row r="59" spans="1:16" ht="9" customHeight="1" x14ac:dyDescent="0.2">
      <c r="A59" s="4" t="s">
        <v>141</v>
      </c>
      <c r="B59" s="85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</row>
    <row r="60" spans="1:16" ht="9" customHeight="1" x14ac:dyDescent="0.2">
      <c r="A60" s="215" t="s">
        <v>159</v>
      </c>
      <c r="B60" s="88"/>
      <c r="C60" s="88"/>
      <c r="D60" s="88"/>
      <c r="E60" s="88"/>
      <c r="F60" s="88"/>
      <c r="G60" s="88"/>
      <c r="H60" s="88"/>
      <c r="I60" s="102"/>
      <c r="J60" s="102"/>
      <c r="K60" s="102"/>
      <c r="L60" s="102"/>
      <c r="M60" s="102"/>
      <c r="N60" s="102"/>
      <c r="O60" s="102"/>
      <c r="P60" s="102"/>
    </row>
    <row r="61" spans="1:16" ht="9" customHeight="1" x14ac:dyDescent="0.3">
      <c r="A61" s="160" t="s">
        <v>173</v>
      </c>
      <c r="B61" s="89"/>
      <c r="C61" s="88"/>
      <c r="D61" s="88"/>
      <c r="E61" s="88"/>
      <c r="F61" s="88"/>
      <c r="G61" s="88"/>
      <c r="H61" s="88"/>
      <c r="I61" s="102"/>
      <c r="J61" s="102"/>
      <c r="K61" s="102"/>
      <c r="L61" s="102"/>
      <c r="M61" s="102"/>
      <c r="N61" s="102"/>
      <c r="O61" s="102"/>
      <c r="P61" s="102"/>
    </row>
    <row r="62" spans="1:16" ht="9" customHeight="1" x14ac:dyDescent="0.3">
      <c r="A62" s="191" t="s">
        <v>174</v>
      </c>
      <c r="B62" s="91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</row>
    <row r="63" spans="1:16" ht="9" customHeight="1" x14ac:dyDescent="0.3">
      <c r="A63" s="203"/>
      <c r="B63" s="92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</row>
    <row r="64" spans="1:16" ht="16.5" x14ac:dyDescent="0.3">
      <c r="A64" s="104"/>
      <c r="B64" s="92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</row>
    <row r="65" spans="1:16" ht="16.5" x14ac:dyDescent="0.3">
      <c r="A65" s="104"/>
      <c r="B65" s="92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</row>
    <row r="66" spans="1:16" ht="12.75" x14ac:dyDescent="0.2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H59:H61 SF14849:SF15361 L59:L61 ALX14849:ALX15361 P5:P10 EGJ5121 P62:P66 EQF5889:EQF15361 EGJ1025:EGJ4865 EQF5121 EGJ5377 P23 P11:P20 P21 P24:P37 O59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/>
  <dimension ref="A1:P65"/>
  <sheetViews>
    <sheetView showGridLines="0" zoomScaleNormal="100" workbookViewId="0">
      <selection activeCell="I43" sqref="I43"/>
    </sheetView>
  </sheetViews>
  <sheetFormatPr baseColWidth="10" defaultColWidth="5.5546875" defaultRowHeight="14.1" customHeight="1" x14ac:dyDescent="0.25"/>
  <cols>
    <col min="1" max="1" width="9.5546875" style="31" customWidth="1"/>
    <col min="2" max="2" width="3.44140625" style="31" customWidth="1"/>
    <col min="3" max="14" width="4.44140625" style="31" customWidth="1"/>
    <col min="15" max="15" width="5.6640625" style="31" customWidth="1"/>
    <col min="16" max="16384" width="5.5546875" style="31"/>
  </cols>
  <sheetData>
    <row r="1" spans="1:16" ht="20.25" customHeight="1" x14ac:dyDescent="0.25">
      <c r="A1" s="29" t="s">
        <v>197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4.1" customHeight="1" x14ac:dyDescent="0.25">
      <c r="A2" s="32" t="s">
        <v>37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2" t="s">
        <v>26</v>
      </c>
      <c r="P4" s="68"/>
    </row>
    <row r="5" spans="1:16" ht="12.95" customHeight="1" x14ac:dyDescent="0.25">
      <c r="A5" s="366" t="s">
        <v>24</v>
      </c>
      <c r="B5" s="243">
        <v>2024</v>
      </c>
      <c r="C5" s="249">
        <v>36.064759999999993</v>
      </c>
      <c r="D5" s="244">
        <v>110.94144</v>
      </c>
      <c r="E5" s="244">
        <v>104.76349999999998</v>
      </c>
      <c r="F5" s="244">
        <v>9.9406279999999985</v>
      </c>
      <c r="G5" s="244">
        <v>5.7962999999999996</v>
      </c>
      <c r="H5" s="244">
        <v>2.7265535999999999</v>
      </c>
      <c r="I5" s="298">
        <v>0.16059999999999999</v>
      </c>
      <c r="J5" s="244">
        <v>0</v>
      </c>
      <c r="K5" s="244">
        <v>6.829288</v>
      </c>
      <c r="L5" s="244">
        <v>52.046274799999999</v>
      </c>
      <c r="M5" s="244">
        <v>317.3992528</v>
      </c>
      <c r="N5" s="244">
        <v>65.741426399999995</v>
      </c>
      <c r="O5" s="293">
        <f>SUM(C5:N5)</f>
        <v>712.41002359999993</v>
      </c>
      <c r="P5" s="30"/>
    </row>
    <row r="6" spans="1:16" ht="12.95" customHeight="1" x14ac:dyDescent="0.25">
      <c r="A6" s="367"/>
      <c r="B6" s="246" t="s">
        <v>177</v>
      </c>
      <c r="C6" s="250">
        <v>35.429369999999999</v>
      </c>
      <c r="D6" s="247">
        <v>116.91628999999999</v>
      </c>
      <c r="E6" s="247">
        <v>109.53061</v>
      </c>
      <c r="F6" s="247">
        <v>9.8670000000000009</v>
      </c>
      <c r="G6" s="247">
        <v>5.4919000000000002</v>
      </c>
      <c r="H6" s="247">
        <v>2.5223999999999998</v>
      </c>
      <c r="I6" s="299">
        <v>0.15310000000000001</v>
      </c>
      <c r="J6" s="247">
        <v>0</v>
      </c>
      <c r="K6" s="247">
        <v>9.4501328000000004</v>
      </c>
      <c r="L6" s="247">
        <v>51.633992800000016</v>
      </c>
      <c r="M6" s="247">
        <v>304.84431919999997</v>
      </c>
      <c r="N6" s="247">
        <v>63.185934814179788</v>
      </c>
      <c r="O6" s="248">
        <f>SUM(C6:N6)</f>
        <v>709.02504961417969</v>
      </c>
      <c r="P6" s="30"/>
    </row>
    <row r="7" spans="1:16" ht="11.1" customHeight="1" x14ac:dyDescent="0.25">
      <c r="A7" s="69" t="s">
        <v>3</v>
      </c>
      <c r="B7" s="70">
        <v>2024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205">
        <v>0</v>
      </c>
      <c r="N7" s="205">
        <v>0</v>
      </c>
      <c r="O7" s="245">
        <f>SUM(C7:N7)</f>
        <v>0</v>
      </c>
      <c r="P7" s="30"/>
    </row>
    <row r="8" spans="1:16" ht="11.1" customHeight="1" x14ac:dyDescent="0.25">
      <c r="A8" s="69"/>
      <c r="B8" s="70">
        <v>2025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205">
        <v>0</v>
      </c>
      <c r="N8" s="205">
        <v>0</v>
      </c>
      <c r="O8" s="245">
        <f t="shared" ref="O8:O58" si="0">SUM(C8:N8)</f>
        <v>0</v>
      </c>
      <c r="P8" s="30"/>
    </row>
    <row r="9" spans="1:16" ht="11.1" customHeight="1" x14ac:dyDescent="0.25">
      <c r="A9" s="69" t="s">
        <v>4</v>
      </c>
      <c r="B9" s="70">
        <v>2024</v>
      </c>
      <c r="C9" s="205">
        <v>0</v>
      </c>
      <c r="D9" s="205">
        <v>0</v>
      </c>
      <c r="E9" s="205">
        <v>0</v>
      </c>
      <c r="F9" s="205">
        <v>0</v>
      </c>
      <c r="G9" s="205">
        <v>0</v>
      </c>
      <c r="H9" s="205">
        <v>0</v>
      </c>
      <c r="I9" s="205">
        <v>0</v>
      </c>
      <c r="J9" s="205">
        <v>0</v>
      </c>
      <c r="K9" s="205">
        <v>0</v>
      </c>
      <c r="L9" s="205">
        <v>0</v>
      </c>
      <c r="M9" s="205">
        <v>0</v>
      </c>
      <c r="N9" s="205">
        <v>0</v>
      </c>
      <c r="O9" s="245">
        <f t="shared" si="0"/>
        <v>0</v>
      </c>
      <c r="P9" s="30"/>
    </row>
    <row r="10" spans="1:16" ht="11.1" customHeight="1" x14ac:dyDescent="0.25">
      <c r="A10" s="69"/>
      <c r="B10" s="70">
        <v>2025</v>
      </c>
      <c r="C10" s="205">
        <v>0</v>
      </c>
      <c r="D10" s="205">
        <v>0</v>
      </c>
      <c r="E10" s="205">
        <v>0</v>
      </c>
      <c r="F10" s="205">
        <v>0</v>
      </c>
      <c r="G10" s="205">
        <v>0</v>
      </c>
      <c r="H10" s="205">
        <v>0</v>
      </c>
      <c r="I10" s="205">
        <v>0</v>
      </c>
      <c r="J10" s="205">
        <v>0</v>
      </c>
      <c r="K10" s="205">
        <v>0</v>
      </c>
      <c r="L10" s="205">
        <v>0</v>
      </c>
      <c r="M10" s="205">
        <v>0</v>
      </c>
      <c r="N10" s="205">
        <v>0</v>
      </c>
      <c r="O10" s="245">
        <f t="shared" si="0"/>
        <v>0</v>
      </c>
      <c r="P10" s="30"/>
    </row>
    <row r="11" spans="1:16" ht="11.1" customHeight="1" x14ac:dyDescent="0.25">
      <c r="A11" s="73" t="s">
        <v>31</v>
      </c>
      <c r="B11" s="70">
        <v>2024</v>
      </c>
      <c r="C11" s="205">
        <v>5.5369999999999999</v>
      </c>
      <c r="D11" s="205">
        <v>10.449</v>
      </c>
      <c r="E11" s="205">
        <v>4.008</v>
      </c>
      <c r="F11" s="205">
        <v>5.7591999999999999</v>
      </c>
      <c r="G11" s="205">
        <v>0.5353</v>
      </c>
      <c r="H11" s="205">
        <v>0</v>
      </c>
      <c r="I11" s="205">
        <v>0</v>
      </c>
      <c r="J11" s="205">
        <v>0</v>
      </c>
      <c r="K11" s="205">
        <v>0</v>
      </c>
      <c r="L11" s="205">
        <v>0</v>
      </c>
      <c r="M11" s="205">
        <v>1.5760000000000001</v>
      </c>
      <c r="N11" s="205">
        <v>1.784</v>
      </c>
      <c r="O11" s="245">
        <f t="shared" si="0"/>
        <v>29.648499999999999</v>
      </c>
      <c r="P11" s="30"/>
    </row>
    <row r="12" spans="1:16" ht="11.1" customHeight="1" x14ac:dyDescent="0.25">
      <c r="A12" s="73"/>
      <c r="B12" s="70">
        <v>2025</v>
      </c>
      <c r="C12" s="205">
        <v>5.2249999999999996</v>
      </c>
      <c r="D12" s="205">
        <v>10.190999999999999</v>
      </c>
      <c r="E12" s="205">
        <v>3.8849999999999998</v>
      </c>
      <c r="F12" s="205">
        <v>5.6070000000000002</v>
      </c>
      <c r="G12" s="205">
        <v>0.55190000000000006</v>
      </c>
      <c r="H12" s="205">
        <v>0</v>
      </c>
      <c r="I12" s="205">
        <v>0</v>
      </c>
      <c r="J12" s="205">
        <v>0</v>
      </c>
      <c r="K12" s="205">
        <v>0</v>
      </c>
      <c r="L12" s="205">
        <v>0</v>
      </c>
      <c r="M12" s="205">
        <v>1.4591000000000001</v>
      </c>
      <c r="N12" s="205">
        <v>1.8647</v>
      </c>
      <c r="O12" s="245">
        <f t="shared" si="0"/>
        <v>28.783699999999996</v>
      </c>
      <c r="P12" s="30"/>
    </row>
    <row r="13" spans="1:16" ht="11.1" customHeight="1" x14ac:dyDescent="0.25">
      <c r="A13" s="69" t="s">
        <v>18</v>
      </c>
      <c r="B13" s="70">
        <v>2024</v>
      </c>
      <c r="C13" s="205">
        <v>8.8807599999999987</v>
      </c>
      <c r="D13" s="205">
        <v>9.2907399999999996</v>
      </c>
      <c r="E13" s="205">
        <v>13.311999999999999</v>
      </c>
      <c r="F13" s="205">
        <v>0</v>
      </c>
      <c r="G13" s="205">
        <v>0</v>
      </c>
      <c r="H13" s="205">
        <v>0</v>
      </c>
      <c r="I13" s="205">
        <v>0</v>
      </c>
      <c r="J13" s="205">
        <v>0</v>
      </c>
      <c r="K13" s="205">
        <v>0</v>
      </c>
      <c r="L13" s="205">
        <v>0</v>
      </c>
      <c r="M13" s="205">
        <v>0</v>
      </c>
      <c r="N13" s="205">
        <v>6.1824700000000004</v>
      </c>
      <c r="O13" s="245">
        <f t="shared" si="0"/>
        <v>37.665970000000002</v>
      </c>
      <c r="P13" s="30"/>
    </row>
    <row r="14" spans="1:16" ht="11.1" customHeight="1" x14ac:dyDescent="0.25">
      <c r="A14" s="69"/>
      <c r="B14" s="70">
        <v>2025</v>
      </c>
      <c r="C14" s="205">
        <v>7.9693700000000014</v>
      </c>
      <c r="D14" s="205">
        <v>11.214589999999999</v>
      </c>
      <c r="E14" s="205">
        <v>14.770210000000002</v>
      </c>
      <c r="F14" s="205">
        <v>0</v>
      </c>
      <c r="G14" s="205">
        <v>0</v>
      </c>
      <c r="H14" s="205">
        <v>0</v>
      </c>
      <c r="I14" s="205">
        <v>0</v>
      </c>
      <c r="J14" s="205">
        <v>0</v>
      </c>
      <c r="K14" s="205">
        <v>0</v>
      </c>
      <c r="L14" s="205">
        <v>0</v>
      </c>
      <c r="M14" s="205">
        <v>0</v>
      </c>
      <c r="N14" s="205">
        <v>4.3465399999999992</v>
      </c>
      <c r="O14" s="245">
        <f t="shared" si="0"/>
        <v>38.300710000000002</v>
      </c>
      <c r="P14" s="30"/>
    </row>
    <row r="15" spans="1:16" ht="11.1" customHeight="1" x14ac:dyDescent="0.25">
      <c r="A15" s="69" t="s">
        <v>132</v>
      </c>
      <c r="B15" s="70">
        <v>2024</v>
      </c>
      <c r="C15" s="205">
        <v>0</v>
      </c>
      <c r="D15" s="205">
        <v>0</v>
      </c>
      <c r="E15" s="205">
        <v>1.1785000000000001</v>
      </c>
      <c r="F15" s="205">
        <v>3.6040000000000001</v>
      </c>
      <c r="G15" s="205">
        <v>3.3094000000000001</v>
      </c>
      <c r="H15" s="205">
        <v>0.2661</v>
      </c>
      <c r="I15" s="205">
        <v>0</v>
      </c>
      <c r="J15" s="205">
        <v>0</v>
      </c>
      <c r="K15" s="205">
        <v>0</v>
      </c>
      <c r="L15" s="205">
        <v>0</v>
      </c>
      <c r="M15" s="205">
        <v>0</v>
      </c>
      <c r="N15" s="205">
        <v>0.9708</v>
      </c>
      <c r="O15" s="245">
        <f t="shared" si="0"/>
        <v>9.3288000000000011</v>
      </c>
      <c r="P15" s="30"/>
    </row>
    <row r="16" spans="1:16" ht="11.1" customHeight="1" x14ac:dyDescent="0.25">
      <c r="A16" s="69"/>
      <c r="B16" s="70">
        <v>2025</v>
      </c>
      <c r="C16" s="205">
        <v>0</v>
      </c>
      <c r="D16" s="205">
        <v>0</v>
      </c>
      <c r="E16" s="205">
        <v>1.1644000000000001</v>
      </c>
      <c r="F16" s="205">
        <v>3.6669999999999998</v>
      </c>
      <c r="G16" s="205">
        <v>3.0813999999999999</v>
      </c>
      <c r="H16" s="205">
        <v>0.25580000000000003</v>
      </c>
      <c r="I16" s="205">
        <v>0</v>
      </c>
      <c r="J16" s="205">
        <v>0</v>
      </c>
      <c r="K16" s="205">
        <v>0</v>
      </c>
      <c r="L16" s="205">
        <v>0</v>
      </c>
      <c r="M16" s="205">
        <v>0</v>
      </c>
      <c r="N16" s="205">
        <v>0.99817999999999996</v>
      </c>
      <c r="O16" s="245">
        <f t="shared" si="0"/>
        <v>9.166780000000001</v>
      </c>
      <c r="P16" s="30"/>
    </row>
    <row r="17" spans="1:16" ht="11.1" customHeight="1" x14ac:dyDescent="0.25">
      <c r="A17" s="73" t="s">
        <v>0</v>
      </c>
      <c r="B17" s="70">
        <v>2024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  <c r="H17" s="205">
        <v>0</v>
      </c>
      <c r="I17" s="205">
        <v>0</v>
      </c>
      <c r="J17" s="205">
        <v>0</v>
      </c>
      <c r="K17" s="205">
        <v>0</v>
      </c>
      <c r="L17" s="205">
        <v>0</v>
      </c>
      <c r="M17" s="205">
        <v>0</v>
      </c>
      <c r="N17" s="205">
        <v>0</v>
      </c>
      <c r="O17" s="245">
        <f t="shared" si="0"/>
        <v>0</v>
      </c>
      <c r="P17" s="30"/>
    </row>
    <row r="18" spans="1:16" ht="11.1" customHeight="1" x14ac:dyDescent="0.25">
      <c r="A18" s="73"/>
      <c r="B18" s="70">
        <v>2025</v>
      </c>
      <c r="C18" s="205">
        <v>0</v>
      </c>
      <c r="D18" s="205">
        <v>0</v>
      </c>
      <c r="E18" s="205">
        <v>0</v>
      </c>
      <c r="F18" s="205">
        <v>0</v>
      </c>
      <c r="G18" s="205">
        <v>0</v>
      </c>
      <c r="H18" s="205">
        <v>0</v>
      </c>
      <c r="I18" s="205">
        <v>0</v>
      </c>
      <c r="J18" s="205">
        <v>0</v>
      </c>
      <c r="K18" s="205">
        <v>0</v>
      </c>
      <c r="L18" s="205">
        <v>0</v>
      </c>
      <c r="M18" s="205">
        <v>0</v>
      </c>
      <c r="N18" s="205">
        <v>0</v>
      </c>
      <c r="O18" s="245">
        <f t="shared" si="0"/>
        <v>0</v>
      </c>
      <c r="P18" s="30"/>
    </row>
    <row r="19" spans="1:16" ht="11.1" customHeight="1" x14ac:dyDescent="0.25">
      <c r="A19" s="74" t="s">
        <v>15</v>
      </c>
      <c r="B19" s="70">
        <v>2024</v>
      </c>
      <c r="C19" s="205">
        <v>0</v>
      </c>
      <c r="D19" s="205">
        <v>0</v>
      </c>
      <c r="E19" s="205">
        <v>0</v>
      </c>
      <c r="F19" s="205">
        <v>0</v>
      </c>
      <c r="G19" s="205">
        <v>0</v>
      </c>
      <c r="H19" s="205">
        <v>0</v>
      </c>
      <c r="I19" s="205">
        <v>0</v>
      </c>
      <c r="J19" s="205">
        <v>0</v>
      </c>
      <c r="K19" s="205">
        <v>0</v>
      </c>
      <c r="L19" s="205">
        <v>0</v>
      </c>
      <c r="M19" s="205">
        <v>0</v>
      </c>
      <c r="N19" s="205">
        <v>0</v>
      </c>
      <c r="O19" s="245">
        <f t="shared" si="0"/>
        <v>0</v>
      </c>
      <c r="P19" s="30"/>
    </row>
    <row r="20" spans="1:16" ht="11.1" customHeight="1" x14ac:dyDescent="0.25">
      <c r="A20" s="73"/>
      <c r="B20" s="70">
        <v>2025</v>
      </c>
      <c r="C20" s="205">
        <v>0</v>
      </c>
      <c r="D20" s="205">
        <v>0</v>
      </c>
      <c r="E20" s="205">
        <v>0</v>
      </c>
      <c r="F20" s="205">
        <v>0</v>
      </c>
      <c r="G20" s="205">
        <v>0</v>
      </c>
      <c r="H20" s="205">
        <v>0</v>
      </c>
      <c r="I20" s="205">
        <v>0</v>
      </c>
      <c r="J20" s="205">
        <v>0</v>
      </c>
      <c r="K20" s="205">
        <v>0</v>
      </c>
      <c r="L20" s="205">
        <v>0</v>
      </c>
      <c r="M20" s="205">
        <v>0</v>
      </c>
      <c r="N20" s="205">
        <v>0</v>
      </c>
      <c r="O20" s="245">
        <f t="shared" si="0"/>
        <v>0</v>
      </c>
      <c r="P20" s="30"/>
    </row>
    <row r="21" spans="1:16" ht="11.1" customHeight="1" x14ac:dyDescent="0.25">
      <c r="A21" s="69" t="s">
        <v>32</v>
      </c>
      <c r="B21" s="70">
        <v>2024</v>
      </c>
      <c r="C21" s="205">
        <v>21.646999999999998</v>
      </c>
      <c r="D21" s="205">
        <v>3.3140000000000001</v>
      </c>
      <c r="E21" s="205">
        <v>2.1503999999999999</v>
      </c>
      <c r="F21" s="205">
        <v>0</v>
      </c>
      <c r="G21" s="205">
        <v>0</v>
      </c>
      <c r="H21" s="205">
        <v>0</v>
      </c>
      <c r="I21" s="205">
        <v>0</v>
      </c>
      <c r="J21" s="205">
        <v>0</v>
      </c>
      <c r="K21" s="205">
        <v>0</v>
      </c>
      <c r="L21" s="205">
        <v>0</v>
      </c>
      <c r="M21" s="205">
        <v>8.6720000000000006</v>
      </c>
      <c r="N21" s="205">
        <v>1.194</v>
      </c>
      <c r="O21" s="245">
        <f t="shared" si="0"/>
        <v>36.977400000000003</v>
      </c>
      <c r="P21" s="30"/>
    </row>
    <row r="22" spans="1:16" ht="11.1" customHeight="1" x14ac:dyDescent="0.25">
      <c r="A22" s="69"/>
      <c r="B22" s="70">
        <v>2025</v>
      </c>
      <c r="C22" s="205">
        <v>22.234999999999999</v>
      </c>
      <c r="D22" s="205">
        <v>3.2490000000000001</v>
      </c>
      <c r="E22" s="205">
        <v>2.1044</v>
      </c>
      <c r="F22" s="205">
        <v>0</v>
      </c>
      <c r="G22" s="205">
        <v>0</v>
      </c>
      <c r="H22" s="205">
        <v>0</v>
      </c>
      <c r="I22" s="205">
        <v>0</v>
      </c>
      <c r="J22" s="205">
        <v>0</v>
      </c>
      <c r="K22" s="205">
        <v>0</v>
      </c>
      <c r="L22" s="205">
        <v>0</v>
      </c>
      <c r="M22" s="205">
        <v>5.0647000000000002</v>
      </c>
      <c r="N22" s="205">
        <v>1.0205599999999999</v>
      </c>
      <c r="O22" s="245">
        <f t="shared" si="0"/>
        <v>33.673660000000005</v>
      </c>
      <c r="P22" s="30"/>
    </row>
    <row r="23" spans="1:16" ht="11.1" customHeight="1" x14ac:dyDescent="0.25">
      <c r="A23" s="69" t="s">
        <v>17</v>
      </c>
      <c r="B23" s="70">
        <v>2024</v>
      </c>
      <c r="C23" s="205">
        <v>0</v>
      </c>
      <c r="D23" s="205">
        <v>6.2427999999999999</v>
      </c>
      <c r="E23" s="205">
        <v>0.60199999999999998</v>
      </c>
      <c r="F23" s="205">
        <v>9.3100000000000002E-2</v>
      </c>
      <c r="G23" s="205">
        <v>1.3608</v>
      </c>
      <c r="H23" s="205">
        <v>1.9930000000000001</v>
      </c>
      <c r="I23" s="205">
        <v>0</v>
      </c>
      <c r="J23" s="205">
        <v>0</v>
      </c>
      <c r="K23" s="205">
        <v>0</v>
      </c>
      <c r="L23" s="205">
        <v>0</v>
      </c>
      <c r="M23" s="205">
        <v>4.3400000000000001E-2</v>
      </c>
      <c r="N23" s="205">
        <v>0.78347</v>
      </c>
      <c r="O23" s="245">
        <f t="shared" si="0"/>
        <v>11.11857</v>
      </c>
      <c r="P23" s="30"/>
    </row>
    <row r="24" spans="1:16" ht="11.1" customHeight="1" x14ac:dyDescent="0.25">
      <c r="A24" s="69"/>
      <c r="B24" s="70">
        <v>2025</v>
      </c>
      <c r="C24" s="205">
        <v>0</v>
      </c>
      <c r="D24" s="205">
        <v>5.8606999999999996</v>
      </c>
      <c r="E24" s="205">
        <v>0.56899999999999995</v>
      </c>
      <c r="F24" s="205">
        <v>8.9899999999999994E-2</v>
      </c>
      <c r="G24" s="205">
        <v>1.3106</v>
      </c>
      <c r="H24" s="205">
        <v>1.8140000000000001</v>
      </c>
      <c r="I24" s="205">
        <v>0</v>
      </c>
      <c r="J24" s="205">
        <v>0</v>
      </c>
      <c r="K24" s="205">
        <v>0</v>
      </c>
      <c r="L24" s="205">
        <v>0</v>
      </c>
      <c r="M24" s="205">
        <v>4.734E-2</v>
      </c>
      <c r="N24" s="205">
        <v>0.7641</v>
      </c>
      <c r="O24" s="245">
        <f t="shared" si="0"/>
        <v>10.455639999999999</v>
      </c>
      <c r="P24" s="30"/>
    </row>
    <row r="25" spans="1:16" ht="11.1" customHeight="1" x14ac:dyDescent="0.25">
      <c r="A25" s="69" t="s">
        <v>39</v>
      </c>
      <c r="B25" s="70">
        <v>2024</v>
      </c>
      <c r="C25" s="205">
        <v>0</v>
      </c>
      <c r="D25" s="205">
        <v>0</v>
      </c>
      <c r="E25" s="205">
        <v>0</v>
      </c>
      <c r="F25" s="205">
        <v>0</v>
      </c>
      <c r="G25" s="205">
        <v>0</v>
      </c>
      <c r="H25" s="205">
        <v>0</v>
      </c>
      <c r="I25" s="205">
        <v>0</v>
      </c>
      <c r="J25" s="205">
        <v>0</v>
      </c>
      <c r="K25" s="205">
        <v>0</v>
      </c>
      <c r="L25" s="205">
        <v>0</v>
      </c>
      <c r="M25" s="205">
        <v>0</v>
      </c>
      <c r="N25" s="205">
        <v>0</v>
      </c>
      <c r="O25" s="245">
        <f t="shared" si="0"/>
        <v>0</v>
      </c>
      <c r="P25" s="30"/>
    </row>
    <row r="26" spans="1:16" ht="11.1" customHeight="1" x14ac:dyDescent="0.25">
      <c r="A26" s="69"/>
      <c r="B26" s="70">
        <v>2025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  <c r="H26" s="205">
        <v>0</v>
      </c>
      <c r="I26" s="205">
        <v>0</v>
      </c>
      <c r="J26" s="205">
        <v>0</v>
      </c>
      <c r="K26" s="205">
        <v>0</v>
      </c>
      <c r="L26" s="205">
        <v>0</v>
      </c>
      <c r="M26" s="205">
        <v>0</v>
      </c>
      <c r="N26" s="205">
        <v>0</v>
      </c>
      <c r="O26" s="245">
        <f t="shared" si="0"/>
        <v>0</v>
      </c>
      <c r="P26" s="30"/>
    </row>
    <row r="27" spans="1:16" ht="11.1" customHeight="1" x14ac:dyDescent="0.25">
      <c r="A27" s="69" t="s">
        <v>38</v>
      </c>
      <c r="B27" s="70">
        <v>2024</v>
      </c>
      <c r="C27" s="205">
        <v>0</v>
      </c>
      <c r="D27" s="205">
        <v>0</v>
      </c>
      <c r="E27" s="205">
        <v>0</v>
      </c>
      <c r="F27" s="205">
        <v>0</v>
      </c>
      <c r="G27" s="205">
        <v>0</v>
      </c>
      <c r="H27" s="205">
        <v>0</v>
      </c>
      <c r="I27" s="205">
        <v>0</v>
      </c>
      <c r="J27" s="205">
        <v>0</v>
      </c>
      <c r="K27" s="205">
        <v>0</v>
      </c>
      <c r="L27" s="205">
        <v>0</v>
      </c>
      <c r="M27" s="205">
        <v>0</v>
      </c>
      <c r="N27" s="205">
        <v>0</v>
      </c>
      <c r="O27" s="245">
        <f t="shared" si="0"/>
        <v>0</v>
      </c>
      <c r="P27" s="30"/>
    </row>
    <row r="28" spans="1:16" ht="11.1" customHeight="1" x14ac:dyDescent="0.25">
      <c r="A28" s="69"/>
      <c r="B28" s="70">
        <v>2025</v>
      </c>
      <c r="C28" s="205">
        <v>0</v>
      </c>
      <c r="D28" s="205">
        <v>0</v>
      </c>
      <c r="E28" s="205">
        <v>0</v>
      </c>
      <c r="F28" s="205">
        <v>0</v>
      </c>
      <c r="G28" s="205">
        <v>0</v>
      </c>
      <c r="H28" s="205">
        <v>0</v>
      </c>
      <c r="I28" s="205">
        <v>0</v>
      </c>
      <c r="J28" s="205">
        <v>0</v>
      </c>
      <c r="K28" s="205">
        <v>0</v>
      </c>
      <c r="L28" s="205">
        <v>0</v>
      </c>
      <c r="M28" s="205">
        <v>0</v>
      </c>
      <c r="N28" s="205">
        <v>0</v>
      </c>
      <c r="O28" s="245">
        <f t="shared" si="0"/>
        <v>0</v>
      </c>
      <c r="P28" s="30"/>
    </row>
    <row r="29" spans="1:16" ht="11.1" customHeight="1" x14ac:dyDescent="0.25">
      <c r="A29" s="69" t="s">
        <v>16</v>
      </c>
      <c r="B29" s="70">
        <v>2024</v>
      </c>
      <c r="C29" s="205">
        <v>0</v>
      </c>
      <c r="D29" s="205">
        <v>0</v>
      </c>
      <c r="E29" s="205">
        <v>0</v>
      </c>
      <c r="F29" s="205">
        <v>0</v>
      </c>
      <c r="G29" s="205">
        <v>0</v>
      </c>
      <c r="H29" s="205">
        <v>0</v>
      </c>
      <c r="I29" s="205">
        <v>0</v>
      </c>
      <c r="J29" s="205">
        <v>0</v>
      </c>
      <c r="K29" s="205">
        <v>6.530888</v>
      </c>
      <c r="L29" s="205">
        <v>48.319784800000001</v>
      </c>
      <c r="M29" s="205">
        <v>48.636352800000004</v>
      </c>
      <c r="N29" s="205">
        <v>5.9076864000000002</v>
      </c>
      <c r="O29" s="245">
        <f t="shared" si="0"/>
        <v>109.39471200000001</v>
      </c>
      <c r="P29" s="30"/>
    </row>
    <row r="30" spans="1:16" ht="11.1" customHeight="1" x14ac:dyDescent="0.25">
      <c r="A30" s="69"/>
      <c r="B30" s="70">
        <v>2025</v>
      </c>
      <c r="C30" s="205">
        <v>0</v>
      </c>
      <c r="D30" s="205">
        <v>0</v>
      </c>
      <c r="E30" s="205">
        <v>0</v>
      </c>
      <c r="F30" s="205">
        <v>0</v>
      </c>
      <c r="G30" s="205">
        <v>0</v>
      </c>
      <c r="H30" s="205">
        <v>0</v>
      </c>
      <c r="I30" s="205">
        <v>0</v>
      </c>
      <c r="J30" s="205">
        <v>0</v>
      </c>
      <c r="K30" s="205">
        <v>9.0257328000000001</v>
      </c>
      <c r="L30" s="205">
        <v>48.194092800000014</v>
      </c>
      <c r="M30" s="205">
        <v>39.178339200000011</v>
      </c>
      <c r="N30" s="205">
        <v>4.7588548141797942</v>
      </c>
      <c r="O30" s="245">
        <f t="shared" si="0"/>
        <v>101.15701961417982</v>
      </c>
      <c r="P30" s="30"/>
    </row>
    <row r="31" spans="1:16" ht="11.1" customHeight="1" x14ac:dyDescent="0.25">
      <c r="A31" s="69" t="s">
        <v>30</v>
      </c>
      <c r="B31" s="70">
        <v>2024</v>
      </c>
      <c r="C31" s="205">
        <v>0</v>
      </c>
      <c r="D31" s="205">
        <v>0</v>
      </c>
      <c r="E31" s="205">
        <v>0</v>
      </c>
      <c r="F31" s="205">
        <v>0</v>
      </c>
      <c r="G31" s="205">
        <v>0</v>
      </c>
      <c r="H31" s="205">
        <v>0</v>
      </c>
      <c r="I31" s="205">
        <v>0</v>
      </c>
      <c r="J31" s="205">
        <v>0</v>
      </c>
      <c r="K31" s="205">
        <v>0</v>
      </c>
      <c r="L31" s="205">
        <v>0</v>
      </c>
      <c r="M31" s="205">
        <v>0</v>
      </c>
      <c r="N31" s="205">
        <v>0</v>
      </c>
      <c r="O31" s="245">
        <f t="shared" si="0"/>
        <v>0</v>
      </c>
      <c r="P31" s="30"/>
    </row>
    <row r="32" spans="1:16" ht="11.1" customHeight="1" x14ac:dyDescent="0.25">
      <c r="A32" s="69"/>
      <c r="B32" s="70">
        <v>2025</v>
      </c>
      <c r="C32" s="205">
        <v>0</v>
      </c>
      <c r="D32" s="205">
        <v>0</v>
      </c>
      <c r="E32" s="205">
        <v>0</v>
      </c>
      <c r="F32" s="205">
        <v>0</v>
      </c>
      <c r="G32" s="205">
        <v>0</v>
      </c>
      <c r="H32" s="205">
        <v>0</v>
      </c>
      <c r="I32" s="205">
        <v>0</v>
      </c>
      <c r="J32" s="205">
        <v>0</v>
      </c>
      <c r="K32" s="205">
        <v>0</v>
      </c>
      <c r="L32" s="205">
        <v>0</v>
      </c>
      <c r="M32" s="205">
        <v>0</v>
      </c>
      <c r="N32" s="205">
        <v>0</v>
      </c>
      <c r="O32" s="245">
        <f t="shared" si="0"/>
        <v>0</v>
      </c>
      <c r="P32" s="30"/>
    </row>
    <row r="33" spans="1:16" ht="11.1" customHeight="1" x14ac:dyDescent="0.25">
      <c r="A33" s="69" t="s">
        <v>92</v>
      </c>
      <c r="B33" s="70">
        <v>2024</v>
      </c>
      <c r="C33" s="205">
        <v>0</v>
      </c>
      <c r="D33" s="205">
        <v>0</v>
      </c>
      <c r="E33" s="205">
        <v>0</v>
      </c>
      <c r="F33" s="205">
        <v>0</v>
      </c>
      <c r="G33" s="205">
        <v>0</v>
      </c>
      <c r="H33" s="205">
        <v>0</v>
      </c>
      <c r="I33" s="205">
        <v>0</v>
      </c>
      <c r="J33" s="205">
        <v>0</v>
      </c>
      <c r="K33" s="205">
        <v>0</v>
      </c>
      <c r="L33" s="205">
        <v>0</v>
      </c>
      <c r="M33" s="205">
        <v>0</v>
      </c>
      <c r="N33" s="205">
        <v>0</v>
      </c>
      <c r="O33" s="245">
        <f t="shared" si="0"/>
        <v>0</v>
      </c>
      <c r="P33" s="30"/>
    </row>
    <row r="34" spans="1:16" ht="11.1" customHeight="1" x14ac:dyDescent="0.25">
      <c r="A34" s="69"/>
      <c r="B34" s="70">
        <v>2025</v>
      </c>
      <c r="C34" s="205">
        <v>0</v>
      </c>
      <c r="D34" s="205">
        <v>0</v>
      </c>
      <c r="E34" s="205">
        <v>0</v>
      </c>
      <c r="F34" s="205">
        <v>0</v>
      </c>
      <c r="G34" s="205">
        <v>0</v>
      </c>
      <c r="H34" s="205">
        <v>0</v>
      </c>
      <c r="I34" s="205">
        <v>0</v>
      </c>
      <c r="J34" s="205">
        <v>0</v>
      </c>
      <c r="K34" s="205">
        <v>0</v>
      </c>
      <c r="L34" s="205">
        <v>0</v>
      </c>
      <c r="M34" s="205">
        <v>0</v>
      </c>
      <c r="N34" s="205">
        <v>0</v>
      </c>
      <c r="O34" s="245">
        <f t="shared" si="0"/>
        <v>0</v>
      </c>
      <c r="P34" s="30"/>
    </row>
    <row r="35" spans="1:16" ht="11.1" customHeight="1" x14ac:dyDescent="0.25">
      <c r="A35" s="69" t="s">
        <v>182</v>
      </c>
      <c r="B35" s="70">
        <v>2024</v>
      </c>
      <c r="C35" s="205">
        <v>0</v>
      </c>
      <c r="D35" s="205">
        <v>0</v>
      </c>
      <c r="E35" s="205">
        <v>0.36720000000000003</v>
      </c>
      <c r="F35" s="205">
        <v>0.48432799999999998</v>
      </c>
      <c r="G35" s="205">
        <v>0.59079999999999999</v>
      </c>
      <c r="H35" s="205">
        <v>0.46745360000000002</v>
      </c>
      <c r="I35" s="300">
        <v>0.16059999999999999</v>
      </c>
      <c r="J35" s="205">
        <v>0</v>
      </c>
      <c r="K35" s="205">
        <v>0</v>
      </c>
      <c r="L35" s="205">
        <v>0</v>
      </c>
      <c r="M35" s="205">
        <v>0</v>
      </c>
      <c r="N35" s="205">
        <v>0</v>
      </c>
      <c r="O35" s="245">
        <f t="shared" si="0"/>
        <v>2.0703816000000002</v>
      </c>
      <c r="P35" s="30"/>
    </row>
    <row r="36" spans="1:16" ht="11.1" customHeight="1" x14ac:dyDescent="0.25">
      <c r="A36" s="69"/>
      <c r="B36" s="70">
        <v>2025</v>
      </c>
      <c r="C36" s="205">
        <v>0</v>
      </c>
      <c r="D36" s="205">
        <v>0</v>
      </c>
      <c r="E36" s="205">
        <v>0.34860000000000002</v>
      </c>
      <c r="F36" s="205">
        <v>0.50309999999999999</v>
      </c>
      <c r="G36" s="205">
        <v>0.54800000000000004</v>
      </c>
      <c r="H36" s="205">
        <v>0.4526</v>
      </c>
      <c r="I36" s="300">
        <v>0.15310000000000001</v>
      </c>
      <c r="J36" s="205">
        <v>0</v>
      </c>
      <c r="K36" s="205">
        <v>0</v>
      </c>
      <c r="L36" s="205">
        <v>0</v>
      </c>
      <c r="M36" s="205">
        <v>0</v>
      </c>
      <c r="N36" s="205">
        <v>0</v>
      </c>
      <c r="O36" s="245">
        <f t="shared" si="0"/>
        <v>2.0053999999999998</v>
      </c>
      <c r="P36" s="30"/>
    </row>
    <row r="37" spans="1:16" ht="11.1" customHeight="1" x14ac:dyDescent="0.25">
      <c r="A37" s="69" t="s">
        <v>10</v>
      </c>
      <c r="B37" s="70">
        <v>2024</v>
      </c>
      <c r="C37" s="205">
        <v>0</v>
      </c>
      <c r="D37" s="205">
        <v>0</v>
      </c>
      <c r="E37" s="205">
        <v>0</v>
      </c>
      <c r="F37" s="205">
        <v>0</v>
      </c>
      <c r="G37" s="205">
        <v>0</v>
      </c>
      <c r="H37" s="205">
        <v>0</v>
      </c>
      <c r="I37" s="205">
        <v>0</v>
      </c>
      <c r="J37" s="205">
        <v>0</v>
      </c>
      <c r="K37" s="205">
        <v>0</v>
      </c>
      <c r="L37" s="205">
        <v>0</v>
      </c>
      <c r="M37" s="205">
        <v>0</v>
      </c>
      <c r="N37" s="205">
        <v>0</v>
      </c>
      <c r="O37" s="245">
        <f t="shared" si="0"/>
        <v>0</v>
      </c>
      <c r="P37" s="30"/>
    </row>
    <row r="38" spans="1:16" ht="11.1" customHeight="1" x14ac:dyDescent="0.25">
      <c r="A38" s="69"/>
      <c r="B38" s="70">
        <v>2025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  <c r="H38" s="205">
        <v>0</v>
      </c>
      <c r="I38" s="205">
        <v>0</v>
      </c>
      <c r="J38" s="205">
        <v>0</v>
      </c>
      <c r="K38" s="205">
        <v>0</v>
      </c>
      <c r="L38" s="205">
        <v>0</v>
      </c>
      <c r="M38" s="205">
        <v>0</v>
      </c>
      <c r="N38" s="205">
        <v>0</v>
      </c>
      <c r="O38" s="245">
        <f t="shared" si="0"/>
        <v>0</v>
      </c>
      <c r="P38" s="30"/>
    </row>
    <row r="39" spans="1:16" ht="11.1" customHeight="1" x14ac:dyDescent="0.25">
      <c r="A39" s="69" t="s">
        <v>61</v>
      </c>
      <c r="B39" s="70">
        <v>2024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  <c r="H39" s="205">
        <v>0</v>
      </c>
      <c r="I39" s="205">
        <v>0</v>
      </c>
      <c r="J39" s="205">
        <v>0</v>
      </c>
      <c r="K39" s="205">
        <v>0</v>
      </c>
      <c r="L39" s="205">
        <v>0</v>
      </c>
      <c r="M39" s="205">
        <v>0</v>
      </c>
      <c r="N39" s="205">
        <v>0</v>
      </c>
      <c r="O39" s="245">
        <f t="shared" si="0"/>
        <v>0</v>
      </c>
      <c r="P39" s="30"/>
    </row>
    <row r="40" spans="1:16" ht="11.1" customHeight="1" x14ac:dyDescent="0.25">
      <c r="A40" s="69"/>
      <c r="B40" s="70">
        <v>2025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  <c r="H40" s="205">
        <v>0</v>
      </c>
      <c r="I40" s="205">
        <v>0</v>
      </c>
      <c r="J40" s="205">
        <v>0</v>
      </c>
      <c r="K40" s="205">
        <v>0</v>
      </c>
      <c r="L40" s="205">
        <v>0</v>
      </c>
      <c r="M40" s="205">
        <v>0</v>
      </c>
      <c r="N40" s="205">
        <v>0</v>
      </c>
      <c r="O40" s="245">
        <f t="shared" si="0"/>
        <v>0</v>
      </c>
      <c r="P40" s="30"/>
    </row>
    <row r="41" spans="1:16" ht="11.1" customHeight="1" x14ac:dyDescent="0.25">
      <c r="A41" s="69" t="s">
        <v>62</v>
      </c>
      <c r="B41" s="70">
        <v>2024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  <c r="H41" s="205">
        <v>0</v>
      </c>
      <c r="I41" s="205">
        <v>0</v>
      </c>
      <c r="J41" s="205">
        <v>0</v>
      </c>
      <c r="K41" s="205">
        <v>0</v>
      </c>
      <c r="L41" s="205">
        <v>0</v>
      </c>
      <c r="M41" s="205">
        <v>0</v>
      </c>
      <c r="N41" s="205">
        <v>0</v>
      </c>
      <c r="O41" s="245">
        <f t="shared" si="0"/>
        <v>0</v>
      </c>
      <c r="P41" s="30"/>
    </row>
    <row r="42" spans="1:16" ht="11.1" customHeight="1" x14ac:dyDescent="0.25">
      <c r="A42" s="69"/>
      <c r="B42" s="70">
        <v>2025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  <c r="H42" s="205">
        <v>0</v>
      </c>
      <c r="I42" s="205">
        <v>0</v>
      </c>
      <c r="J42" s="205">
        <v>0</v>
      </c>
      <c r="K42" s="205">
        <v>0</v>
      </c>
      <c r="L42" s="205">
        <v>0</v>
      </c>
      <c r="M42" s="205">
        <v>0</v>
      </c>
      <c r="N42" s="205">
        <v>0</v>
      </c>
      <c r="O42" s="245">
        <f t="shared" si="0"/>
        <v>0</v>
      </c>
      <c r="P42" s="30"/>
    </row>
    <row r="43" spans="1:16" ht="11.1" customHeight="1" x14ac:dyDescent="0.25">
      <c r="A43" s="69" t="s">
        <v>19</v>
      </c>
      <c r="B43" s="70">
        <v>2024</v>
      </c>
      <c r="C43" s="205">
        <v>0</v>
      </c>
      <c r="D43" s="205">
        <v>0</v>
      </c>
      <c r="E43" s="205">
        <v>0</v>
      </c>
      <c r="F43" s="205">
        <v>0</v>
      </c>
      <c r="G43" s="205">
        <v>0</v>
      </c>
      <c r="H43" s="205">
        <v>0</v>
      </c>
      <c r="I43" s="205">
        <v>0</v>
      </c>
      <c r="J43" s="205">
        <v>0</v>
      </c>
      <c r="K43" s="205">
        <v>0.2984</v>
      </c>
      <c r="L43" s="205">
        <v>1.5426</v>
      </c>
      <c r="M43" s="205">
        <v>2.6240000000000001</v>
      </c>
      <c r="N43" s="205">
        <v>3.6890000000000001</v>
      </c>
      <c r="O43" s="245">
        <f t="shared" si="0"/>
        <v>8.1539999999999999</v>
      </c>
      <c r="P43" s="30"/>
    </row>
    <row r="44" spans="1:16" ht="11.1" customHeight="1" x14ac:dyDescent="0.25">
      <c r="A44" s="69"/>
      <c r="B44" s="70">
        <v>2025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  <c r="H44" s="205">
        <v>0</v>
      </c>
      <c r="I44" s="205">
        <v>0</v>
      </c>
      <c r="J44" s="205">
        <v>0</v>
      </c>
      <c r="K44" s="205">
        <v>0.4244</v>
      </c>
      <c r="L44" s="205">
        <v>1.6224000000000001</v>
      </c>
      <c r="M44" s="205">
        <v>2.8424</v>
      </c>
      <c r="N44" s="205">
        <v>2.8740000000000001</v>
      </c>
      <c r="O44" s="245">
        <f t="shared" si="0"/>
        <v>7.7632000000000012</v>
      </c>
      <c r="P44" s="30"/>
    </row>
    <row r="45" spans="1:16" ht="11.1" customHeight="1" x14ac:dyDescent="0.25">
      <c r="A45" s="69" t="s">
        <v>40</v>
      </c>
      <c r="B45" s="70">
        <v>2024</v>
      </c>
      <c r="C45" s="205">
        <v>0</v>
      </c>
      <c r="D45" s="205">
        <v>0</v>
      </c>
      <c r="E45" s="205">
        <v>0</v>
      </c>
      <c r="F45" s="205">
        <v>0</v>
      </c>
      <c r="G45" s="205">
        <v>0</v>
      </c>
      <c r="H45" s="205">
        <v>0</v>
      </c>
      <c r="I45" s="205">
        <v>0</v>
      </c>
      <c r="J45" s="205">
        <v>0</v>
      </c>
      <c r="K45" s="205">
        <v>0</v>
      </c>
      <c r="L45" s="205">
        <v>2.1838899999999999</v>
      </c>
      <c r="M45" s="205">
        <v>8.1083999999999996</v>
      </c>
      <c r="N45" s="205">
        <v>7.125</v>
      </c>
      <c r="O45" s="245">
        <f t="shared" si="0"/>
        <v>17.417290000000001</v>
      </c>
      <c r="P45" s="30"/>
    </row>
    <row r="46" spans="1:16" ht="11.1" customHeight="1" x14ac:dyDescent="0.25">
      <c r="A46" s="69"/>
      <c r="B46" s="70">
        <v>2025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  <c r="H46" s="205">
        <v>0</v>
      </c>
      <c r="I46" s="205">
        <v>0</v>
      </c>
      <c r="J46" s="205">
        <v>0</v>
      </c>
      <c r="K46" s="205">
        <v>0</v>
      </c>
      <c r="L46" s="205">
        <v>1.8174999999999999</v>
      </c>
      <c r="M46" s="205">
        <v>8.2423400000000004</v>
      </c>
      <c r="N46" s="205">
        <v>8.0399999999999991</v>
      </c>
      <c r="O46" s="245">
        <f t="shared" si="0"/>
        <v>18.09984</v>
      </c>
      <c r="P46" s="30"/>
    </row>
    <row r="47" spans="1:16" ht="11.1" customHeight="1" x14ac:dyDescent="0.25">
      <c r="A47" s="69" t="s">
        <v>29</v>
      </c>
      <c r="B47" s="70">
        <v>2024</v>
      </c>
      <c r="C47" s="205">
        <v>0</v>
      </c>
      <c r="D47" s="205">
        <v>0</v>
      </c>
      <c r="E47" s="205">
        <v>0</v>
      </c>
      <c r="F47" s="205">
        <v>0</v>
      </c>
      <c r="G47" s="205">
        <v>0</v>
      </c>
      <c r="H47" s="205">
        <v>0</v>
      </c>
      <c r="I47" s="205">
        <v>0</v>
      </c>
      <c r="J47" s="205">
        <v>0</v>
      </c>
      <c r="K47" s="205">
        <v>0</v>
      </c>
      <c r="L47" s="205">
        <v>0</v>
      </c>
      <c r="M47" s="205">
        <v>0</v>
      </c>
      <c r="N47" s="205">
        <v>0</v>
      </c>
      <c r="O47" s="245">
        <f t="shared" si="0"/>
        <v>0</v>
      </c>
      <c r="P47" s="30"/>
    </row>
    <row r="48" spans="1:16" ht="11.1" customHeight="1" x14ac:dyDescent="0.25">
      <c r="A48" s="69"/>
      <c r="B48" s="70">
        <v>2025</v>
      </c>
      <c r="C48" s="205">
        <v>0</v>
      </c>
      <c r="D48" s="205">
        <v>0</v>
      </c>
      <c r="E48" s="205">
        <v>0</v>
      </c>
      <c r="F48" s="205">
        <v>0</v>
      </c>
      <c r="G48" s="205">
        <v>0</v>
      </c>
      <c r="H48" s="205">
        <v>0</v>
      </c>
      <c r="I48" s="205">
        <v>0</v>
      </c>
      <c r="J48" s="205">
        <v>0</v>
      </c>
      <c r="K48" s="205">
        <v>0</v>
      </c>
      <c r="L48" s="205">
        <v>0</v>
      </c>
      <c r="M48" s="205">
        <v>0</v>
      </c>
      <c r="N48" s="205">
        <v>0</v>
      </c>
      <c r="O48" s="245">
        <f t="shared" si="0"/>
        <v>0</v>
      </c>
      <c r="P48" s="30"/>
    </row>
    <row r="49" spans="1:16" ht="11.1" customHeight="1" x14ac:dyDescent="0.25">
      <c r="A49" s="69" t="s">
        <v>33</v>
      </c>
      <c r="B49" s="70">
        <v>2024</v>
      </c>
      <c r="C49" s="205">
        <v>0</v>
      </c>
      <c r="D49" s="205">
        <v>81.644900000000007</v>
      </c>
      <c r="E49" s="205">
        <v>83.145399999999981</v>
      </c>
      <c r="F49" s="205">
        <v>0</v>
      </c>
      <c r="G49" s="205">
        <v>0</v>
      </c>
      <c r="H49" s="205">
        <v>0</v>
      </c>
      <c r="I49" s="205">
        <v>0</v>
      </c>
      <c r="J49" s="205">
        <v>0</v>
      </c>
      <c r="K49" s="205">
        <v>0</v>
      </c>
      <c r="L49" s="205">
        <v>0</v>
      </c>
      <c r="M49" s="205">
        <v>247.73910000000001</v>
      </c>
      <c r="N49" s="205">
        <v>38.104999999999997</v>
      </c>
      <c r="O49" s="245">
        <f t="shared" si="0"/>
        <v>450.63440000000003</v>
      </c>
      <c r="P49" s="30"/>
    </row>
    <row r="50" spans="1:16" ht="11.1" customHeight="1" x14ac:dyDescent="0.25">
      <c r="A50" s="69"/>
      <c r="B50" s="70">
        <v>2025</v>
      </c>
      <c r="C50" s="205">
        <v>0</v>
      </c>
      <c r="D50" s="205">
        <v>86.400999999999996</v>
      </c>
      <c r="E50" s="205">
        <v>86.688999999999993</v>
      </c>
      <c r="F50" s="205">
        <v>0</v>
      </c>
      <c r="G50" s="205">
        <v>0</v>
      </c>
      <c r="H50" s="205">
        <v>0</v>
      </c>
      <c r="I50" s="205">
        <v>0</v>
      </c>
      <c r="J50" s="205">
        <v>0</v>
      </c>
      <c r="K50" s="205">
        <v>0</v>
      </c>
      <c r="L50" s="205">
        <v>0</v>
      </c>
      <c r="M50" s="205">
        <v>248.01009999999997</v>
      </c>
      <c r="N50" s="205">
        <v>38.518999999999998</v>
      </c>
      <c r="O50" s="245">
        <f t="shared" si="0"/>
        <v>459.61909999999995</v>
      </c>
      <c r="P50" s="30"/>
    </row>
    <row r="51" spans="1:16" ht="11.1" customHeight="1" x14ac:dyDescent="0.25">
      <c r="A51" s="69" t="s">
        <v>34</v>
      </c>
      <c r="B51" s="70">
        <v>2024</v>
      </c>
      <c r="C51" s="205">
        <v>0</v>
      </c>
      <c r="D51" s="205">
        <v>0</v>
      </c>
      <c r="E51" s="205">
        <v>0</v>
      </c>
      <c r="F51" s="205">
        <v>0</v>
      </c>
      <c r="G51" s="205">
        <v>0</v>
      </c>
      <c r="H51" s="205">
        <v>0</v>
      </c>
      <c r="I51" s="205">
        <v>0</v>
      </c>
      <c r="J51" s="205">
        <v>0</v>
      </c>
      <c r="K51" s="205">
        <v>0</v>
      </c>
      <c r="L51" s="205">
        <v>0</v>
      </c>
      <c r="M51" s="205">
        <v>0</v>
      </c>
      <c r="N51" s="205">
        <v>0</v>
      </c>
      <c r="O51" s="245">
        <f t="shared" si="0"/>
        <v>0</v>
      </c>
      <c r="P51" s="30"/>
    </row>
    <row r="52" spans="1:16" ht="11.1" customHeight="1" x14ac:dyDescent="0.25">
      <c r="A52" s="69"/>
      <c r="B52" s="70">
        <v>2025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  <c r="H52" s="205">
        <v>0</v>
      </c>
      <c r="I52" s="205">
        <v>0</v>
      </c>
      <c r="J52" s="205">
        <v>0</v>
      </c>
      <c r="K52" s="205">
        <v>0</v>
      </c>
      <c r="L52" s="205">
        <v>0</v>
      </c>
      <c r="M52" s="205">
        <v>0</v>
      </c>
      <c r="N52" s="205">
        <v>0</v>
      </c>
      <c r="O52" s="245">
        <f t="shared" si="0"/>
        <v>0</v>
      </c>
      <c r="P52" s="30"/>
    </row>
    <row r="53" spans="1:16" ht="11.1" customHeight="1" x14ac:dyDescent="0.25">
      <c r="A53" s="69" t="s">
        <v>20</v>
      </c>
      <c r="B53" s="70">
        <v>2024</v>
      </c>
      <c r="C53" s="205">
        <v>0</v>
      </c>
      <c r="D53" s="205">
        <v>0</v>
      </c>
      <c r="E53" s="205">
        <v>0</v>
      </c>
      <c r="F53" s="205">
        <v>0</v>
      </c>
      <c r="G53" s="205">
        <v>0</v>
      </c>
      <c r="H53" s="205">
        <v>0</v>
      </c>
      <c r="I53" s="205">
        <v>0</v>
      </c>
      <c r="J53" s="205">
        <v>0</v>
      </c>
      <c r="K53" s="205">
        <v>0</v>
      </c>
      <c r="L53" s="205">
        <v>0</v>
      </c>
      <c r="M53" s="205">
        <v>0</v>
      </c>
      <c r="N53" s="205">
        <v>0</v>
      </c>
      <c r="O53" s="245">
        <f t="shared" si="0"/>
        <v>0</v>
      </c>
      <c r="P53" s="30"/>
    </row>
    <row r="54" spans="1:16" ht="11.1" customHeight="1" x14ac:dyDescent="0.25">
      <c r="A54" s="69"/>
      <c r="B54" s="70">
        <v>2025</v>
      </c>
      <c r="C54" s="205">
        <v>0</v>
      </c>
      <c r="D54" s="205">
        <v>0</v>
      </c>
      <c r="E54" s="205">
        <v>0</v>
      </c>
      <c r="F54" s="205">
        <v>0</v>
      </c>
      <c r="G54" s="205">
        <v>0</v>
      </c>
      <c r="H54" s="205">
        <v>0</v>
      </c>
      <c r="I54" s="205">
        <v>0</v>
      </c>
      <c r="J54" s="205">
        <v>0</v>
      </c>
      <c r="K54" s="205">
        <v>0</v>
      </c>
      <c r="L54" s="205">
        <v>0</v>
      </c>
      <c r="M54" s="205">
        <v>0</v>
      </c>
      <c r="N54" s="205">
        <v>0</v>
      </c>
      <c r="O54" s="245">
        <f t="shared" si="0"/>
        <v>0</v>
      </c>
      <c r="P54" s="30"/>
    </row>
    <row r="55" spans="1:16" ht="11.1" customHeight="1" x14ac:dyDescent="0.25">
      <c r="A55" s="76" t="s">
        <v>28</v>
      </c>
      <c r="B55" s="70">
        <v>2024</v>
      </c>
      <c r="C55" s="205">
        <v>0</v>
      </c>
      <c r="D55" s="205">
        <v>0</v>
      </c>
      <c r="E55" s="205">
        <v>0</v>
      </c>
      <c r="F55" s="205">
        <v>0</v>
      </c>
      <c r="G55" s="205">
        <v>0</v>
      </c>
      <c r="H55" s="205">
        <v>0</v>
      </c>
      <c r="I55" s="205">
        <v>0</v>
      </c>
      <c r="J55" s="205">
        <v>0</v>
      </c>
      <c r="K55" s="205">
        <v>0</v>
      </c>
      <c r="L55" s="205">
        <v>0</v>
      </c>
      <c r="M55" s="205">
        <v>0</v>
      </c>
      <c r="N55" s="205">
        <v>0</v>
      </c>
      <c r="O55" s="245">
        <f t="shared" si="0"/>
        <v>0</v>
      </c>
      <c r="P55" s="30"/>
    </row>
    <row r="56" spans="1:16" ht="11.1" customHeight="1" x14ac:dyDescent="0.25">
      <c r="A56" s="76"/>
      <c r="B56" s="70">
        <v>2025</v>
      </c>
      <c r="C56" s="205">
        <v>0</v>
      </c>
      <c r="D56" s="205">
        <v>0</v>
      </c>
      <c r="E56" s="205">
        <v>0</v>
      </c>
      <c r="F56" s="205">
        <v>0</v>
      </c>
      <c r="G56" s="205">
        <v>0</v>
      </c>
      <c r="H56" s="205">
        <v>0</v>
      </c>
      <c r="I56" s="205">
        <v>0</v>
      </c>
      <c r="J56" s="205">
        <v>0</v>
      </c>
      <c r="K56" s="205">
        <v>0</v>
      </c>
      <c r="L56" s="205">
        <v>0</v>
      </c>
      <c r="M56" s="205">
        <v>0</v>
      </c>
      <c r="N56" s="205">
        <v>0</v>
      </c>
      <c r="O56" s="245">
        <f t="shared" si="0"/>
        <v>0</v>
      </c>
      <c r="P56" s="30"/>
    </row>
    <row r="57" spans="1:16" ht="11.1" customHeight="1" x14ac:dyDescent="0.25">
      <c r="A57" s="69" t="s">
        <v>135</v>
      </c>
      <c r="B57" s="70">
        <v>2024</v>
      </c>
      <c r="C57" s="205">
        <v>0</v>
      </c>
      <c r="D57" s="205">
        <v>0</v>
      </c>
      <c r="E57" s="205">
        <v>0</v>
      </c>
      <c r="F57" s="205">
        <v>0</v>
      </c>
      <c r="G57" s="205">
        <v>0</v>
      </c>
      <c r="H57" s="205">
        <v>0</v>
      </c>
      <c r="I57" s="205">
        <v>0</v>
      </c>
      <c r="J57" s="205">
        <v>0</v>
      </c>
      <c r="K57" s="205">
        <v>0</v>
      </c>
      <c r="L57" s="205">
        <v>0</v>
      </c>
      <c r="M57" s="205">
        <v>0</v>
      </c>
      <c r="N57" s="205">
        <v>0</v>
      </c>
      <c r="O57" s="245">
        <f t="shared" si="0"/>
        <v>0</v>
      </c>
      <c r="P57" s="30"/>
    </row>
    <row r="58" spans="1:16" ht="11.1" customHeight="1" x14ac:dyDescent="0.25">
      <c r="A58" s="77"/>
      <c r="B58" s="78">
        <v>2025</v>
      </c>
      <c r="C58" s="206">
        <v>0</v>
      </c>
      <c r="D58" s="204">
        <v>0</v>
      </c>
      <c r="E58" s="204">
        <v>0</v>
      </c>
      <c r="F58" s="204">
        <v>0</v>
      </c>
      <c r="G58" s="204">
        <v>0</v>
      </c>
      <c r="H58" s="204">
        <v>0</v>
      </c>
      <c r="I58" s="204">
        <v>0</v>
      </c>
      <c r="J58" s="204">
        <v>0</v>
      </c>
      <c r="K58" s="204">
        <v>0</v>
      </c>
      <c r="L58" s="204">
        <v>0</v>
      </c>
      <c r="M58" s="204">
        <v>0</v>
      </c>
      <c r="N58" s="204">
        <v>0</v>
      </c>
      <c r="O58" s="248">
        <f t="shared" si="0"/>
        <v>0</v>
      </c>
      <c r="P58" s="30"/>
    </row>
    <row r="59" spans="1:16" ht="9" customHeight="1" x14ac:dyDescent="0.3">
      <c r="A59" s="4" t="s">
        <v>74</v>
      </c>
      <c r="B59" s="85"/>
      <c r="C59" s="85"/>
      <c r="D59" s="85"/>
      <c r="E59" s="85"/>
      <c r="F59" s="85"/>
      <c r="G59" s="85"/>
      <c r="H59" s="85"/>
      <c r="I59" s="83"/>
      <c r="J59" s="86"/>
      <c r="K59" s="87"/>
      <c r="L59" s="83"/>
      <c r="M59" s="83"/>
      <c r="N59" s="83"/>
      <c r="O59" s="83"/>
      <c r="P59" s="83"/>
    </row>
    <row r="60" spans="1:16" ht="9" customHeight="1" x14ac:dyDescent="0.3">
      <c r="A60" s="215" t="s">
        <v>159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173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1" t="s">
        <v>174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4.1" customHeight="1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4.1" customHeight="1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P21 EPZ2560:FJR4864 P49 EPZ5632:FJR5632 P58 EPZ5376:FJR5376 P24 EGD5632 EGD5120 P7:P9 EGD12544:EGD18688 EGD1024 EGD2560:EGD4864 P46:P48 P25:P41 P42:P45 P5:P6 P10 P50:P57 O59:O6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8A9FF-A1F0-4044-B30B-ABF7F5DD4FE3}">
  <sheetPr published="0"/>
  <dimension ref="A1:N98"/>
  <sheetViews>
    <sheetView topLeftCell="A28" zoomScale="166" zoomScaleNormal="166" workbookViewId="0">
      <selection activeCell="A55" sqref="A55:A59"/>
    </sheetView>
  </sheetViews>
  <sheetFormatPr baseColWidth="10" defaultColWidth="6.33203125" defaultRowHeight="12.75" x14ac:dyDescent="0.25"/>
  <cols>
    <col min="1" max="1" width="13" style="312" customWidth="1"/>
    <col min="2" max="3" width="9.6640625" style="312" customWidth="1"/>
    <col min="4" max="6" width="7.6640625" style="312" customWidth="1"/>
    <col min="7" max="8" width="6.33203125" style="312"/>
    <col min="9" max="9" width="11.44140625" style="312" bestFit="1" customWidth="1"/>
    <col min="10" max="16384" width="6.33203125" style="312"/>
  </cols>
  <sheetData>
    <row r="1" spans="1:14" ht="13.35" customHeight="1" x14ac:dyDescent="0.25">
      <c r="A1" s="310"/>
      <c r="B1" s="311"/>
    </row>
    <row r="2" spans="1:14" ht="12" customHeight="1" x14ac:dyDescent="0.3">
      <c r="A2" s="183" t="s">
        <v>243</v>
      </c>
      <c r="B2" s="180"/>
      <c r="C2" s="180"/>
      <c r="D2" s="180"/>
      <c r="E2" s="181"/>
      <c r="F2" s="181"/>
    </row>
    <row r="3" spans="1:14" ht="12" customHeight="1" x14ac:dyDescent="0.3">
      <c r="A3" s="180" t="s">
        <v>244</v>
      </c>
      <c r="B3" s="180"/>
      <c r="C3" s="180"/>
      <c r="D3" s="180"/>
      <c r="E3" s="181"/>
      <c r="F3" s="181"/>
    </row>
    <row r="4" spans="1:14" ht="12" customHeight="1" x14ac:dyDescent="0.3">
      <c r="A4" s="182" t="s">
        <v>250</v>
      </c>
      <c r="B4" s="180"/>
      <c r="C4" s="180"/>
      <c r="D4" s="180"/>
      <c r="E4" s="181"/>
      <c r="F4" s="181"/>
    </row>
    <row r="5" spans="1:14" ht="5.0999999999999996" customHeight="1" x14ac:dyDescent="0.3">
      <c r="A5" s="170"/>
      <c r="B5" s="170"/>
      <c r="C5" s="170"/>
      <c r="D5" s="170"/>
      <c r="E5" s="171"/>
      <c r="F5" s="171"/>
    </row>
    <row r="6" spans="1:14" ht="14.1" customHeight="1" x14ac:dyDescent="0.25">
      <c r="A6" s="341" t="s">
        <v>183</v>
      </c>
      <c r="B6" s="343" t="s">
        <v>245</v>
      </c>
      <c r="C6" s="344"/>
      <c r="D6" s="345"/>
      <c r="E6" s="343" t="s">
        <v>246</v>
      </c>
      <c r="F6" s="345"/>
    </row>
    <row r="7" spans="1:14" ht="14.1" customHeight="1" x14ac:dyDescent="0.25">
      <c r="A7" s="342"/>
      <c r="B7" s="221">
        <v>2024</v>
      </c>
      <c r="C7" s="221" t="s">
        <v>165</v>
      </c>
      <c r="D7" s="221" t="s">
        <v>93</v>
      </c>
      <c r="E7" s="221">
        <v>2024</v>
      </c>
      <c r="F7" s="221" t="s">
        <v>165</v>
      </c>
      <c r="G7" s="313"/>
    </row>
    <row r="8" spans="1:14" ht="18" customHeight="1" x14ac:dyDescent="0.25">
      <c r="A8" s="314" t="s">
        <v>94</v>
      </c>
      <c r="B8" s="315">
        <v>1374.8097938242013</v>
      </c>
      <c r="C8" s="315">
        <v>1405.7253385267666</v>
      </c>
      <c r="D8" s="316">
        <v>2.2487143197147175</v>
      </c>
      <c r="E8" s="317"/>
      <c r="F8" s="318"/>
      <c r="I8" s="319"/>
    </row>
    <row r="9" spans="1:14" ht="12.95" customHeight="1" x14ac:dyDescent="0.25">
      <c r="A9" s="172" t="s">
        <v>95</v>
      </c>
      <c r="B9" s="207">
        <v>779.00385225139985</v>
      </c>
      <c r="C9" s="207">
        <v>797.64856249684942</v>
      </c>
      <c r="D9" s="331">
        <v>2.3934041136721484</v>
      </c>
      <c r="E9" s="193">
        <v>207.06557724992328</v>
      </c>
      <c r="F9" s="193">
        <v>212.02149329382195</v>
      </c>
      <c r="G9" s="195"/>
      <c r="H9" s="320"/>
      <c r="I9" s="319"/>
      <c r="J9" s="321"/>
      <c r="K9" s="322"/>
      <c r="L9" s="322"/>
      <c r="M9" s="323"/>
      <c r="N9" s="324"/>
    </row>
    <row r="10" spans="1:14" ht="12.95" customHeight="1" x14ac:dyDescent="0.25">
      <c r="A10" s="174" t="s">
        <v>96</v>
      </c>
      <c r="B10" s="207">
        <v>715.97779912264161</v>
      </c>
      <c r="C10" s="207">
        <v>734.33180898172634</v>
      </c>
      <c r="D10" s="195">
        <v>2.5634886838077575</v>
      </c>
      <c r="E10" s="193">
        <v>190.31273830673535</v>
      </c>
      <c r="F10" s="193">
        <v>195.19138381707319</v>
      </c>
      <c r="H10" s="320"/>
      <c r="I10" s="319"/>
      <c r="K10" s="322"/>
      <c r="M10" s="346"/>
      <c r="N10" s="324"/>
    </row>
    <row r="11" spans="1:14" ht="12.95" customHeight="1" x14ac:dyDescent="0.25">
      <c r="A11" s="174" t="s">
        <v>97</v>
      </c>
      <c r="B11" s="207">
        <v>15.818459603326346</v>
      </c>
      <c r="C11" s="207">
        <v>15.745719263366283</v>
      </c>
      <c r="D11" s="195">
        <v>-0.45984464849389006</v>
      </c>
      <c r="E11" s="193">
        <v>4.2046755731707313</v>
      </c>
      <c r="F11" s="193">
        <v>4.1853405975609759</v>
      </c>
      <c r="H11" s="325"/>
      <c r="I11" s="319"/>
      <c r="K11" s="322"/>
      <c r="M11" s="346"/>
      <c r="N11" s="322"/>
    </row>
    <row r="12" spans="1:14" ht="12.95" customHeight="1" x14ac:dyDescent="0.25">
      <c r="A12" s="174" t="s">
        <v>98</v>
      </c>
      <c r="B12" s="207">
        <v>27.845586913013822</v>
      </c>
      <c r="C12" s="207">
        <v>28.153398026172308</v>
      </c>
      <c r="D12" s="195">
        <v>1.1054215309594717</v>
      </c>
      <c r="E12" s="193">
        <v>7.4015841017245174</v>
      </c>
      <c r="F12" s="193">
        <v>7.483402806017053</v>
      </c>
      <c r="H12" s="320"/>
      <c r="I12" s="319"/>
      <c r="K12" s="322"/>
      <c r="N12" s="322"/>
    </row>
    <row r="13" spans="1:14" ht="12.95" customHeight="1" x14ac:dyDescent="0.25">
      <c r="A13" s="174" t="s">
        <v>99</v>
      </c>
      <c r="B13" s="207">
        <v>19.362006612418124</v>
      </c>
      <c r="C13" s="207">
        <v>19.417636225584516</v>
      </c>
      <c r="D13" s="195">
        <v>0.28731326396052026</v>
      </c>
      <c r="E13" s="193">
        <v>5.1465792682926823</v>
      </c>
      <c r="F13" s="193">
        <v>5.16136607317073</v>
      </c>
      <c r="H13" s="320"/>
      <c r="I13" s="319"/>
      <c r="K13" s="322"/>
      <c r="N13" s="322"/>
    </row>
    <row r="14" spans="1:14" ht="12.95" customHeight="1" x14ac:dyDescent="0.25">
      <c r="A14" s="172" t="s">
        <v>11</v>
      </c>
      <c r="B14" s="207">
        <v>32.039447151706625</v>
      </c>
      <c r="C14" s="207">
        <v>31.501985920656157</v>
      </c>
      <c r="D14" s="195">
        <v>-1.6774984552810568</v>
      </c>
      <c r="E14" s="193">
        <v>6.5711904949999989</v>
      </c>
      <c r="F14" s="193">
        <v>6.4609588759527981</v>
      </c>
      <c r="H14" s="320"/>
      <c r="I14" s="319"/>
    </row>
    <row r="15" spans="1:14" ht="12.95" customHeight="1" x14ac:dyDescent="0.25">
      <c r="A15" s="172" t="s">
        <v>12</v>
      </c>
      <c r="B15" s="207">
        <v>97.953091913198975</v>
      </c>
      <c r="C15" s="207">
        <v>100.9508458203143</v>
      </c>
      <c r="D15" s="195">
        <v>3.0603974295898562</v>
      </c>
      <c r="E15" s="193">
        <v>27.561433820999998</v>
      </c>
      <c r="F15" s="193">
        <v>28.404923233215985</v>
      </c>
      <c r="H15" s="320"/>
      <c r="I15" s="319"/>
    </row>
    <row r="16" spans="1:14" ht="12.95" customHeight="1" x14ac:dyDescent="0.25">
      <c r="A16" s="172" t="s">
        <v>13</v>
      </c>
      <c r="B16" s="207">
        <v>147.18492629574621</v>
      </c>
      <c r="C16" s="207">
        <v>148.43515093915042</v>
      </c>
      <c r="D16" s="195">
        <v>0.8494243771213883</v>
      </c>
      <c r="E16" s="193">
        <v>33.738795139700606</v>
      </c>
      <c r="F16" s="193">
        <v>34.025380690164269</v>
      </c>
      <c r="H16" s="320"/>
      <c r="I16" s="319"/>
    </row>
    <row r="17" spans="1:9" ht="12.95" customHeight="1" x14ac:dyDescent="0.25">
      <c r="A17" s="172" t="s">
        <v>100</v>
      </c>
      <c r="B17" s="207">
        <v>3.8269339416465478</v>
      </c>
      <c r="C17" s="207">
        <v>3.8217107795102843</v>
      </c>
      <c r="D17" s="195">
        <v>-0.13648425125457608</v>
      </c>
      <c r="E17" s="193">
        <v>1.0405374200000002</v>
      </c>
      <c r="F17" s="193">
        <v>1.0391172502932895</v>
      </c>
      <c r="H17" s="320"/>
      <c r="I17" s="319"/>
    </row>
    <row r="18" spans="1:9" ht="12.95" customHeight="1" x14ac:dyDescent="0.25">
      <c r="A18" s="172" t="s">
        <v>87</v>
      </c>
      <c r="B18" s="207">
        <v>14.484852933681141</v>
      </c>
      <c r="C18" s="207">
        <v>15.112807723750917</v>
      </c>
      <c r="D18" s="195">
        <v>4.3352514032753087</v>
      </c>
      <c r="E18" s="193">
        <v>1.8082069377777774</v>
      </c>
      <c r="F18" s="193">
        <v>1.8865972544219101</v>
      </c>
      <c r="H18" s="320"/>
      <c r="I18" s="319"/>
    </row>
    <row r="19" spans="1:9" ht="12.95" customHeight="1" x14ac:dyDescent="0.25">
      <c r="A19" s="172" t="s">
        <v>101</v>
      </c>
      <c r="B19" s="207">
        <v>2.3263749408695165</v>
      </c>
      <c r="C19" s="207">
        <v>2.3824093798867585</v>
      </c>
      <c r="D19" s="195">
        <v>2.4086589841058936</v>
      </c>
      <c r="E19" s="193">
        <v>0.65608243333333338</v>
      </c>
      <c r="F19" s="193">
        <v>0.67188522180695742</v>
      </c>
      <c r="H19" s="320"/>
      <c r="I19" s="319"/>
    </row>
    <row r="20" spans="1:9" ht="12.95" customHeight="1" x14ac:dyDescent="0.25">
      <c r="A20" s="175" t="s">
        <v>59</v>
      </c>
      <c r="B20" s="207">
        <v>132.33972611532948</v>
      </c>
      <c r="C20" s="207">
        <v>133.36627207840584</v>
      </c>
      <c r="D20" s="195">
        <v>0.77568995585026723</v>
      </c>
      <c r="E20" s="193">
        <v>42.842255136072993</v>
      </c>
      <c r="F20" s="193">
        <v>43.174578206023256</v>
      </c>
      <c r="H20" s="320"/>
      <c r="I20" s="319"/>
    </row>
    <row r="21" spans="1:9" ht="12.95" customHeight="1" x14ac:dyDescent="0.25">
      <c r="A21" s="175" t="s">
        <v>102</v>
      </c>
      <c r="B21" s="207">
        <v>150.89089611498824</v>
      </c>
      <c r="C21" s="207">
        <v>157.60490492638763</v>
      </c>
      <c r="D21" s="195">
        <v>4.4495784598448607</v>
      </c>
      <c r="E21" s="193">
        <v>181.57749231647202</v>
      </c>
      <c r="F21" s="193">
        <v>189.65692530251221</v>
      </c>
      <c r="H21" s="320"/>
      <c r="I21" s="319"/>
    </row>
    <row r="22" spans="1:9" ht="12.95" customHeight="1" x14ac:dyDescent="0.25">
      <c r="A22" s="175" t="s">
        <v>60</v>
      </c>
      <c r="B22" s="207">
        <v>12.955929558986393</v>
      </c>
      <c r="C22" s="207">
        <v>13.117862176575661</v>
      </c>
      <c r="D22" s="195">
        <v>1.2498726305357977</v>
      </c>
      <c r="E22" s="193">
        <v>0.70661473520000007</v>
      </c>
      <c r="F22" s="193">
        <v>0.71544651937859782</v>
      </c>
      <c r="H22" s="320"/>
      <c r="I22" s="319"/>
    </row>
    <row r="23" spans="1:9" ht="12.95" customHeight="1" x14ac:dyDescent="0.25">
      <c r="A23" s="175" t="s">
        <v>14</v>
      </c>
      <c r="B23" s="207">
        <v>0.402940378448088</v>
      </c>
      <c r="C23" s="207">
        <v>0.38727733608502635</v>
      </c>
      <c r="D23" s="195">
        <v>-3.8871860952201853</v>
      </c>
      <c r="E23" s="193">
        <v>6.5741426399999997E-2</v>
      </c>
      <c r="F23" s="193">
        <v>6.3185934814179792E-2</v>
      </c>
      <c r="H23" s="320"/>
      <c r="I23" s="319"/>
    </row>
    <row r="24" spans="1:9" ht="12.95" customHeight="1" x14ac:dyDescent="0.25">
      <c r="A24" s="179" t="s">
        <v>103</v>
      </c>
      <c r="B24" s="208">
        <v>1.4008222282</v>
      </c>
      <c r="C24" s="208">
        <v>1.3955489491940773</v>
      </c>
      <c r="D24" s="196">
        <v>-0.37644169972221864</v>
      </c>
      <c r="E24" s="194">
        <v>0.323665025</v>
      </c>
      <c r="F24" s="194">
        <v>0.32244661487848364</v>
      </c>
      <c r="H24" s="320"/>
      <c r="I24" s="319"/>
    </row>
    <row r="25" spans="1:9" ht="9" customHeight="1" x14ac:dyDescent="0.25">
      <c r="A25" s="197" t="s">
        <v>85</v>
      </c>
      <c r="B25" s="176"/>
      <c r="C25" s="176"/>
      <c r="D25" s="176"/>
      <c r="E25" s="173"/>
      <c r="F25" s="177"/>
    </row>
    <row r="26" spans="1:9" ht="9" customHeight="1" x14ac:dyDescent="0.25">
      <c r="A26" s="326" t="s">
        <v>247</v>
      </c>
      <c r="B26" s="176"/>
      <c r="C26" s="176"/>
      <c r="D26" s="176"/>
      <c r="E26" s="173"/>
      <c r="F26" s="177"/>
    </row>
    <row r="27" spans="1:9" ht="9" customHeight="1" x14ac:dyDescent="0.25">
      <c r="A27" s="327" t="s">
        <v>159</v>
      </c>
      <c r="B27" s="176"/>
      <c r="C27" s="176"/>
      <c r="D27" s="176"/>
      <c r="E27" s="178"/>
      <c r="F27" s="177"/>
    </row>
    <row r="28" spans="1:9" ht="9" customHeight="1" x14ac:dyDescent="0.25">
      <c r="A28" s="328" t="s">
        <v>157</v>
      </c>
      <c r="B28" s="176"/>
      <c r="C28" s="176"/>
      <c r="D28" s="176"/>
      <c r="E28" s="178"/>
      <c r="F28" s="177"/>
    </row>
    <row r="29" spans="1:9" ht="9" customHeight="1" x14ac:dyDescent="0.25">
      <c r="A29" s="328" t="s">
        <v>158</v>
      </c>
      <c r="B29" s="176"/>
      <c r="C29" s="176"/>
      <c r="D29" s="176"/>
      <c r="E29" s="178"/>
      <c r="F29" s="177"/>
    </row>
    <row r="30" spans="1:9" ht="12.95" customHeight="1" x14ac:dyDescent="0.25">
      <c r="B30" s="329"/>
    </row>
    <row r="31" spans="1:9" ht="12.95" customHeight="1" x14ac:dyDescent="0.25"/>
    <row r="32" spans="1:9" ht="12.95" customHeight="1" x14ac:dyDescent="0.3">
      <c r="A32" s="183" t="s">
        <v>248</v>
      </c>
      <c r="B32" s="180"/>
      <c r="C32" s="180"/>
      <c r="D32" s="180"/>
      <c r="E32" s="181"/>
      <c r="F32" s="181"/>
    </row>
    <row r="33" spans="1:8" ht="12.95" customHeight="1" x14ac:dyDescent="0.3">
      <c r="A33" s="182" t="s">
        <v>249</v>
      </c>
      <c r="B33" s="180"/>
      <c r="C33" s="180"/>
      <c r="D33" s="180"/>
      <c r="E33" s="181"/>
      <c r="F33" s="181"/>
    </row>
    <row r="34" spans="1:8" ht="12.95" customHeight="1" x14ac:dyDescent="0.3">
      <c r="A34" s="182" t="s">
        <v>251</v>
      </c>
      <c r="B34" s="180"/>
      <c r="C34" s="180"/>
      <c r="D34" s="180"/>
      <c r="E34" s="181"/>
      <c r="F34" s="181"/>
    </row>
    <row r="35" spans="1:8" ht="5.0999999999999996" customHeight="1" x14ac:dyDescent="0.3">
      <c r="A35" s="182"/>
      <c r="B35" s="180"/>
      <c r="C35" s="180"/>
      <c r="D35" s="180"/>
      <c r="E35" s="181"/>
      <c r="F35" s="181"/>
    </row>
    <row r="36" spans="1:8" ht="14.1" customHeight="1" x14ac:dyDescent="0.25">
      <c r="A36" s="341" t="s">
        <v>183</v>
      </c>
      <c r="B36" s="343" t="s">
        <v>245</v>
      </c>
      <c r="C36" s="344"/>
      <c r="D36" s="345"/>
      <c r="E36" s="343" t="s">
        <v>246</v>
      </c>
      <c r="F36" s="345"/>
    </row>
    <row r="37" spans="1:8" ht="14.1" customHeight="1" x14ac:dyDescent="0.25">
      <c r="A37" s="342"/>
      <c r="B37" s="221">
        <v>2024</v>
      </c>
      <c r="C37" s="221" t="s">
        <v>165</v>
      </c>
      <c r="D37" s="221" t="s">
        <v>93</v>
      </c>
      <c r="E37" s="221">
        <v>2024</v>
      </c>
      <c r="F37" s="221" t="s">
        <v>165</v>
      </c>
      <c r="G37" s="313"/>
    </row>
    <row r="38" spans="1:8" ht="15.95" customHeight="1" x14ac:dyDescent="0.25">
      <c r="A38" s="314" t="s">
        <v>94</v>
      </c>
      <c r="B38" s="330">
        <f>SUM(B39,B44:B54)</f>
        <v>15533.16664902404</v>
      </c>
      <c r="C38" s="330">
        <f>SUM(C39,C44:C54)</f>
        <v>16065.584487971993</v>
      </c>
      <c r="D38" s="316">
        <v>3.4276194350969957</v>
      </c>
      <c r="E38" s="317"/>
      <c r="F38" s="318"/>
    </row>
    <row r="39" spans="1:8" ht="12.95" customHeight="1" x14ac:dyDescent="0.25">
      <c r="A39" s="172" t="s">
        <v>95</v>
      </c>
      <c r="B39" s="193">
        <v>8530.0726808812069</v>
      </c>
      <c r="C39" s="193">
        <v>8914.7509843339431</v>
      </c>
      <c r="D39" s="331">
        <v>4.5096720490428011</v>
      </c>
      <c r="E39" s="193">
        <v>2267.3628872896165</v>
      </c>
      <c r="F39" s="193">
        <v>2369.6135176680864</v>
      </c>
      <c r="G39" s="195"/>
      <c r="H39" s="322"/>
    </row>
    <row r="40" spans="1:8" ht="12.95" customHeight="1" x14ac:dyDescent="0.25">
      <c r="A40" s="174" t="s">
        <v>96</v>
      </c>
      <c r="B40" s="193">
        <v>7967.3291508422162</v>
      </c>
      <c r="C40" s="193">
        <v>8323.4040212461859</v>
      </c>
      <c r="D40" s="195">
        <v>4.4691873984687769</v>
      </c>
      <c r="E40" s="193">
        <v>2117.7810674380012</v>
      </c>
      <c r="F40" s="193">
        <v>2212.4286720310979</v>
      </c>
      <c r="H40" s="322"/>
    </row>
    <row r="41" spans="1:8" ht="12.95" customHeight="1" x14ac:dyDescent="0.25">
      <c r="A41" s="174" t="s">
        <v>97</v>
      </c>
      <c r="B41" s="193">
        <v>175.52146409180932</v>
      </c>
      <c r="C41" s="193">
        <v>175.76025735267879</v>
      </c>
      <c r="D41" s="195">
        <v>0.13604789710766063</v>
      </c>
      <c r="E41" s="193">
        <v>46.65503665595881</v>
      </c>
      <c r="F41" s="193">
        <v>46.718509852224038</v>
      </c>
      <c r="H41" s="320"/>
    </row>
    <row r="42" spans="1:8" ht="12.95" customHeight="1" x14ac:dyDescent="0.25">
      <c r="A42" s="174" t="s">
        <v>98</v>
      </c>
      <c r="B42" s="193">
        <v>167.66105072909269</v>
      </c>
      <c r="C42" s="193">
        <v>195.20703810790283</v>
      </c>
      <c r="D42" s="195">
        <v>16.429568620155589</v>
      </c>
      <c r="E42" s="193">
        <v>44.565674676977643</v>
      </c>
      <c r="F42" s="193">
        <v>51.887622779067001</v>
      </c>
      <c r="H42" s="322"/>
    </row>
    <row r="43" spans="1:8" ht="12.95" customHeight="1" x14ac:dyDescent="0.25">
      <c r="A43" s="174" t="s">
        <v>99</v>
      </c>
      <c r="B43" s="193">
        <v>219.56101521808975</v>
      </c>
      <c r="C43" s="193">
        <v>220.37966762717571</v>
      </c>
      <c r="D43" s="195">
        <v>0.37285872825500999</v>
      </c>
      <c r="E43" s="193">
        <v>58.361108518679032</v>
      </c>
      <c r="F43" s="193">
        <v>58.578713005697296</v>
      </c>
      <c r="H43" s="322"/>
    </row>
    <row r="44" spans="1:8" ht="12.95" customHeight="1" x14ac:dyDescent="0.25">
      <c r="A44" s="172" t="s">
        <v>11</v>
      </c>
      <c r="B44" s="193">
        <v>409.87158615136536</v>
      </c>
      <c r="C44" s="193">
        <v>404.10097643573715</v>
      </c>
      <c r="D44" s="195">
        <v>-1.4079067470407991</v>
      </c>
      <c r="E44" s="193">
        <v>84.063381566337682</v>
      </c>
      <c r="F44" s="193">
        <v>82.879847545474576</v>
      </c>
    </row>
    <row r="45" spans="1:8" ht="12.95" customHeight="1" x14ac:dyDescent="0.25">
      <c r="A45" s="172" t="s">
        <v>12</v>
      </c>
      <c r="B45" s="193">
        <v>992.97989224844923</v>
      </c>
      <c r="C45" s="193">
        <v>1027.411878245161</v>
      </c>
      <c r="D45" s="195">
        <v>3.4675411119097221</v>
      </c>
      <c r="E45" s="193">
        <v>279.39852689940017</v>
      </c>
      <c r="F45" s="193">
        <v>289.08678568570696</v>
      </c>
    </row>
    <row r="46" spans="1:8" ht="12.95" customHeight="1" x14ac:dyDescent="0.25">
      <c r="A46" s="172" t="s">
        <v>13</v>
      </c>
      <c r="B46" s="193">
        <v>1744.9127368747402</v>
      </c>
      <c r="C46" s="193">
        <v>1761.1917744275647</v>
      </c>
      <c r="D46" s="195">
        <v>0.93294278898905514</v>
      </c>
      <c r="E46" s="193">
        <v>399.98153919497258</v>
      </c>
      <c r="F46" s="193">
        <v>403.71313812217954</v>
      </c>
    </row>
    <row r="47" spans="1:8" ht="12.95" customHeight="1" x14ac:dyDescent="0.25">
      <c r="A47" s="172" t="s">
        <v>100</v>
      </c>
      <c r="B47" s="193">
        <v>45.531177973028534</v>
      </c>
      <c r="C47" s="193">
        <v>45.672243145976616</v>
      </c>
      <c r="D47" s="195">
        <v>0.30982104840697744</v>
      </c>
      <c r="E47" s="193">
        <v>12.379856872374422</v>
      </c>
      <c r="F47" s="193">
        <v>12.418212274727699</v>
      </c>
    </row>
    <row r="48" spans="1:8" ht="12.95" customHeight="1" x14ac:dyDescent="0.25">
      <c r="A48" s="172" t="s">
        <v>87</v>
      </c>
      <c r="B48" s="193">
        <v>231.58597719026824</v>
      </c>
      <c r="C48" s="193">
        <v>238.3263783767938</v>
      </c>
      <c r="D48" s="195">
        <v>2.9105394326132794</v>
      </c>
      <c r="E48" s="193">
        <v>28.909880726077063</v>
      </c>
      <c r="F48" s="193">
        <v>29.751314204530999</v>
      </c>
    </row>
    <row r="49" spans="1:6" ht="12.95" customHeight="1" x14ac:dyDescent="0.25">
      <c r="A49" s="172" t="s">
        <v>101</v>
      </c>
      <c r="B49" s="193">
        <v>31.217942903953652</v>
      </c>
      <c r="C49" s="193">
        <v>31.786957882079207</v>
      </c>
      <c r="D49" s="195">
        <v>1.8227177231895375</v>
      </c>
      <c r="E49" s="193">
        <v>8.8040597344260032</v>
      </c>
      <c r="F49" s="193">
        <v>8.9645328915655771</v>
      </c>
    </row>
    <row r="50" spans="1:6" ht="12.95" customHeight="1" x14ac:dyDescent="0.25">
      <c r="A50" s="175" t="s">
        <v>59</v>
      </c>
      <c r="B50" s="193">
        <v>1571.0401154697192</v>
      </c>
      <c r="C50" s="193">
        <v>1580.8076770198213</v>
      </c>
      <c r="D50" s="195">
        <v>0.62172578878940676</v>
      </c>
      <c r="E50" s="193">
        <v>508.59181465513717</v>
      </c>
      <c r="F50" s="193">
        <v>511.75386112652041</v>
      </c>
    </row>
    <row r="51" spans="1:6" ht="12.95" customHeight="1" x14ac:dyDescent="0.25">
      <c r="A51" s="175" t="s">
        <v>102</v>
      </c>
      <c r="B51" s="193">
        <v>1852.2067353158345</v>
      </c>
      <c r="C51" s="193">
        <v>1935.634505207255</v>
      </c>
      <c r="D51" s="195">
        <v>4.5042363954688192</v>
      </c>
      <c r="E51" s="193">
        <v>2228.8889714991997</v>
      </c>
      <c r="F51" s="193">
        <v>2329.2833997680568</v>
      </c>
    </row>
    <row r="52" spans="1:6" ht="12.95" customHeight="1" x14ac:dyDescent="0.25">
      <c r="A52" s="175" t="s">
        <v>60</v>
      </c>
      <c r="B52" s="193">
        <v>84.621147527221197</v>
      </c>
      <c r="C52" s="193">
        <v>86.404902244270076</v>
      </c>
      <c r="D52" s="195">
        <v>2.1079301914158854</v>
      </c>
      <c r="E52" s="193">
        <v>4.6152265246605406</v>
      </c>
      <c r="F52" s="193">
        <v>4.7125122779760957</v>
      </c>
    </row>
    <row r="53" spans="1:6" ht="12.95" customHeight="1" x14ac:dyDescent="0.25">
      <c r="A53" s="175" t="s">
        <v>14</v>
      </c>
      <c r="B53" s="193">
        <v>4.3664821443484119</v>
      </c>
      <c r="C53" s="193">
        <v>4.3457350633437422</v>
      </c>
      <c r="D53" s="195">
        <v>-0.47514407064558339</v>
      </c>
      <c r="E53" s="193">
        <v>0.71241002359999994</v>
      </c>
      <c r="F53" s="193">
        <v>0.70902504961417978</v>
      </c>
    </row>
    <row r="54" spans="1:6" ht="12.95" customHeight="1" x14ac:dyDescent="0.25">
      <c r="A54" s="179" t="s">
        <v>103</v>
      </c>
      <c r="B54" s="194">
        <v>34.760174343904552</v>
      </c>
      <c r="C54" s="194">
        <v>35.150475590045275</v>
      </c>
      <c r="D54" s="196">
        <v>1.1228403007396359</v>
      </c>
      <c r="E54" s="194">
        <v>8.0314635729908872</v>
      </c>
      <c r="F54" s="194">
        <v>8.1216440827276504</v>
      </c>
    </row>
    <row r="55" spans="1:6" ht="9" customHeight="1" x14ac:dyDescent="0.25">
      <c r="A55" s="197" t="s">
        <v>85</v>
      </c>
      <c r="B55" s="176"/>
      <c r="C55" s="176"/>
      <c r="D55" s="176"/>
      <c r="E55" s="173"/>
      <c r="F55" s="177"/>
    </row>
    <row r="56" spans="1:6" ht="9" customHeight="1" x14ac:dyDescent="0.25">
      <c r="A56" s="326" t="s">
        <v>247</v>
      </c>
      <c r="B56" s="176"/>
      <c r="C56" s="176"/>
      <c r="D56" s="176"/>
      <c r="E56" s="173"/>
      <c r="F56" s="177"/>
    </row>
    <row r="57" spans="1:6" ht="9" customHeight="1" x14ac:dyDescent="0.25">
      <c r="A57" s="327" t="s">
        <v>159</v>
      </c>
    </row>
    <row r="58" spans="1:6" ht="9" customHeight="1" x14ac:dyDescent="0.25">
      <c r="A58" s="328" t="s">
        <v>157</v>
      </c>
    </row>
    <row r="59" spans="1:6" ht="9" customHeight="1" x14ac:dyDescent="0.25">
      <c r="A59" s="328" t="s">
        <v>158</v>
      </c>
    </row>
    <row r="60" spans="1:6" ht="9" customHeight="1" x14ac:dyDescent="0.25"/>
    <row r="69" s="312" customFormat="1" ht="7.5" customHeight="1" x14ac:dyDescent="0.25"/>
    <row r="78" s="312" customFormat="1" ht="9.75" customHeight="1" x14ac:dyDescent="0.25"/>
    <row r="79" s="312" customFormat="1" ht="12.75" customHeight="1" x14ac:dyDescent="0.25"/>
    <row r="80" s="312" customFormat="1" ht="12.75" customHeight="1" x14ac:dyDescent="0.25"/>
    <row r="96" s="312" customFormat="1" ht="10.35" customHeight="1" x14ac:dyDescent="0.25"/>
    <row r="97" s="312" customFormat="1" ht="10.35" customHeight="1" x14ac:dyDescent="0.25"/>
    <row r="98" s="312" customFormat="1" ht="10.35" customHeight="1" x14ac:dyDescent="0.25"/>
  </sheetData>
  <mergeCells count="7">
    <mergeCell ref="A6:A7"/>
    <mergeCell ref="B6:D6"/>
    <mergeCell ref="E6:F6"/>
    <mergeCell ref="M10:M11"/>
    <mergeCell ref="A36:A37"/>
    <mergeCell ref="B36:D36"/>
    <mergeCell ref="E36:F3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P65"/>
  <sheetViews>
    <sheetView showGridLines="0" zoomScaleNormal="100" workbookViewId="0">
      <selection activeCell="O34" sqref="O34"/>
    </sheetView>
  </sheetViews>
  <sheetFormatPr baseColWidth="10" defaultColWidth="6.33203125" defaultRowHeight="14.1" customHeight="1" x14ac:dyDescent="0.25"/>
  <cols>
    <col min="1" max="1" width="9.77734375" style="31" customWidth="1"/>
    <col min="2" max="2" width="3.44140625" style="31" customWidth="1"/>
    <col min="3" max="3" width="4.33203125" style="31" customWidth="1"/>
    <col min="4" max="4" width="4.88671875" style="31" customWidth="1"/>
    <col min="5" max="5" width="4.5546875" style="31" customWidth="1"/>
    <col min="6" max="14" width="4.33203125" style="31" customWidth="1"/>
    <col min="15" max="15" width="5.6640625" style="31" customWidth="1"/>
    <col min="16" max="16384" width="6.33203125" style="31"/>
  </cols>
  <sheetData>
    <row r="1" spans="1:16" ht="20.25" customHeight="1" x14ac:dyDescent="0.25">
      <c r="A1" s="29" t="s">
        <v>196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2" customHeight="1" x14ac:dyDescent="0.25">
      <c r="A2" s="32" t="s">
        <v>37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2" t="s">
        <v>26</v>
      </c>
      <c r="P4" s="68"/>
    </row>
    <row r="5" spans="1:16" ht="12.95" customHeight="1" x14ac:dyDescent="0.25">
      <c r="A5" s="366" t="s">
        <v>24</v>
      </c>
      <c r="B5" s="243">
        <v>2024</v>
      </c>
      <c r="C5" s="244">
        <v>752.4420339908869</v>
      </c>
      <c r="D5" s="244">
        <v>2581.8042725999994</v>
      </c>
      <c r="E5" s="244">
        <v>2129.3690963999998</v>
      </c>
      <c r="F5" s="244">
        <v>417.43905859999995</v>
      </c>
      <c r="G5" s="244">
        <v>455.00918200000001</v>
      </c>
      <c r="H5" s="244">
        <v>260.40440559999996</v>
      </c>
      <c r="I5" s="244">
        <v>206.35578760000001</v>
      </c>
      <c r="J5" s="244">
        <v>130.96311559999998</v>
      </c>
      <c r="K5" s="244">
        <v>114.3210816</v>
      </c>
      <c r="L5" s="244">
        <v>25.087066799999999</v>
      </c>
      <c r="M5" s="244">
        <v>634.60344720000001</v>
      </c>
      <c r="N5" s="244">
        <v>323.66502500000001</v>
      </c>
      <c r="O5" s="293">
        <f>SUM(C5:N5)</f>
        <v>8031.4635729908869</v>
      </c>
      <c r="P5" s="30"/>
    </row>
    <row r="6" spans="1:16" ht="12.95" customHeight="1" x14ac:dyDescent="0.25">
      <c r="A6" s="367"/>
      <c r="B6" s="246" t="s">
        <v>177</v>
      </c>
      <c r="C6" s="247">
        <v>756.82892679999998</v>
      </c>
      <c r="D6" s="247">
        <v>2656.5140250000004</v>
      </c>
      <c r="E6" s="247">
        <v>2179.8917793999999</v>
      </c>
      <c r="F6" s="247">
        <v>397.36069439316691</v>
      </c>
      <c r="G6" s="247">
        <v>454.74770211200001</v>
      </c>
      <c r="H6" s="247">
        <v>259.04065294399999</v>
      </c>
      <c r="I6" s="247">
        <v>201.25468119999999</v>
      </c>
      <c r="J6" s="247">
        <v>128.09054400000002</v>
      </c>
      <c r="K6" s="247">
        <v>109.238438</v>
      </c>
      <c r="L6" s="247">
        <v>25.779593999999999</v>
      </c>
      <c r="M6" s="247">
        <v>630.4504300000001</v>
      </c>
      <c r="N6" s="247">
        <v>322.44661487848362</v>
      </c>
      <c r="O6" s="248">
        <f>SUM(C6:N6)</f>
        <v>8121.644082727651</v>
      </c>
      <c r="P6" s="30"/>
    </row>
    <row r="7" spans="1:16" ht="11.1" customHeight="1" x14ac:dyDescent="0.25">
      <c r="A7" s="69" t="s">
        <v>3</v>
      </c>
      <c r="B7" s="70">
        <v>2024</v>
      </c>
      <c r="C7" s="71">
        <v>0</v>
      </c>
      <c r="D7" s="71">
        <v>0</v>
      </c>
      <c r="E7" s="72">
        <v>0</v>
      </c>
      <c r="F7" s="71">
        <v>0.49638579999999999</v>
      </c>
      <c r="G7" s="71">
        <v>1.4047000000000001</v>
      </c>
      <c r="H7" s="71">
        <v>1.1708160000000001</v>
      </c>
      <c r="I7" s="71">
        <v>0.44379999999999997</v>
      </c>
      <c r="J7" s="71">
        <v>0.1391</v>
      </c>
      <c r="K7" s="71">
        <v>0</v>
      </c>
      <c r="L7" s="71">
        <v>0</v>
      </c>
      <c r="M7" s="71">
        <v>0</v>
      </c>
      <c r="N7" s="71">
        <v>0</v>
      </c>
      <c r="O7" s="245">
        <f>SUM(C7:N7)</f>
        <v>3.6548018</v>
      </c>
      <c r="P7" s="30"/>
    </row>
    <row r="8" spans="1:16" ht="11.1" customHeight="1" x14ac:dyDescent="0.25">
      <c r="A8" s="69"/>
      <c r="B8" s="70">
        <v>2025</v>
      </c>
      <c r="C8" s="71">
        <v>0</v>
      </c>
      <c r="D8" s="71">
        <v>0</v>
      </c>
      <c r="E8" s="72">
        <v>0</v>
      </c>
      <c r="F8" s="71">
        <v>0.65213346239999992</v>
      </c>
      <c r="G8" s="71">
        <v>1.1781897120000002</v>
      </c>
      <c r="H8" s="71">
        <v>1.358323344</v>
      </c>
      <c r="I8" s="71">
        <v>0.40007520000000002</v>
      </c>
      <c r="J8" s="71">
        <v>0.13059999999999999</v>
      </c>
      <c r="K8" s="71">
        <v>0</v>
      </c>
      <c r="L8" s="71">
        <v>0</v>
      </c>
      <c r="M8" s="71">
        <v>0</v>
      </c>
      <c r="N8" s="71">
        <v>0</v>
      </c>
      <c r="O8" s="245">
        <f t="shared" ref="O8:O58" si="0">SUM(C8:N8)</f>
        <v>3.7193217183999998</v>
      </c>
      <c r="P8" s="30"/>
    </row>
    <row r="9" spans="1:16" ht="11.1" customHeight="1" x14ac:dyDescent="0.25">
      <c r="A9" s="69" t="s">
        <v>4</v>
      </c>
      <c r="B9" s="70">
        <v>2024</v>
      </c>
      <c r="C9" s="71">
        <v>3.7958003908868401</v>
      </c>
      <c r="D9" s="71">
        <v>11.721247999999999</v>
      </c>
      <c r="E9" s="72">
        <v>11.781420000000001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45">
        <f t="shared" si="0"/>
        <v>27.298468390886839</v>
      </c>
      <c r="P9" s="30"/>
    </row>
    <row r="10" spans="1:16" ht="11.1" customHeight="1" x14ac:dyDescent="0.25">
      <c r="A10" s="69"/>
      <c r="B10" s="70">
        <v>2025</v>
      </c>
      <c r="C10" s="71">
        <v>3.9414799999999999</v>
      </c>
      <c r="D10" s="71">
        <v>12.1248</v>
      </c>
      <c r="E10" s="72">
        <v>11.4687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>
        <v>0</v>
      </c>
      <c r="N10" s="71">
        <v>0</v>
      </c>
      <c r="O10" s="245">
        <f t="shared" si="0"/>
        <v>27.534979999999997</v>
      </c>
      <c r="P10" s="30"/>
    </row>
    <row r="11" spans="1:16" ht="11.1" customHeight="1" x14ac:dyDescent="0.25">
      <c r="A11" s="73" t="s">
        <v>31</v>
      </c>
      <c r="B11" s="70">
        <v>2024</v>
      </c>
      <c r="C11" s="71">
        <v>18.462</v>
      </c>
      <c r="D11" s="71">
        <v>44.422799999999995</v>
      </c>
      <c r="E11" s="72">
        <v>22.988999999999997</v>
      </c>
      <c r="F11" s="71">
        <v>15.8344</v>
      </c>
      <c r="G11" s="71">
        <v>2.7033999999999998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2.1640000000000001</v>
      </c>
      <c r="N11" s="71">
        <v>5.8647</v>
      </c>
      <c r="O11" s="245">
        <f t="shared" si="0"/>
        <v>112.44029999999999</v>
      </c>
      <c r="P11" s="30"/>
    </row>
    <row r="12" spans="1:16" ht="11.1" customHeight="1" x14ac:dyDescent="0.25">
      <c r="A12" s="73"/>
      <c r="B12" s="70">
        <v>2025</v>
      </c>
      <c r="C12" s="71">
        <v>17.594000000000001</v>
      </c>
      <c r="D12" s="71">
        <v>42.07</v>
      </c>
      <c r="E12" s="72">
        <v>21.198900000000002</v>
      </c>
      <c r="F12" s="71">
        <v>15.647</v>
      </c>
      <c r="G12" s="71">
        <v>2.6404999999999998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2.1861000000000002</v>
      </c>
      <c r="N12" s="71">
        <v>6.0439999999999996</v>
      </c>
      <c r="O12" s="245">
        <f t="shared" si="0"/>
        <v>107.3805</v>
      </c>
      <c r="P12" s="30"/>
    </row>
    <row r="13" spans="1:16" ht="11.1" customHeight="1" x14ac:dyDescent="0.25">
      <c r="A13" s="69" t="s">
        <v>18</v>
      </c>
      <c r="B13" s="70">
        <v>2024</v>
      </c>
      <c r="C13" s="71">
        <v>12.463219999999998</v>
      </c>
      <c r="D13" s="71">
        <v>20.791694999999994</v>
      </c>
      <c r="E13" s="72">
        <v>17.544054999999997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6.1367350000000007</v>
      </c>
      <c r="O13" s="245">
        <f t="shared" si="0"/>
        <v>56.935704999999984</v>
      </c>
      <c r="P13" s="30"/>
    </row>
    <row r="14" spans="1:16" ht="11.1" customHeight="1" x14ac:dyDescent="0.25">
      <c r="A14" s="69"/>
      <c r="B14" s="70">
        <v>2025</v>
      </c>
      <c r="C14" s="71">
        <v>12.942630000000001</v>
      </c>
      <c r="D14" s="71">
        <v>12.911825000000002</v>
      </c>
      <c r="E14" s="72">
        <v>14.404825000000001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1">
        <v>0</v>
      </c>
      <c r="N14" s="71">
        <v>7.2870900000000001</v>
      </c>
      <c r="O14" s="245">
        <f t="shared" si="0"/>
        <v>47.546370000000003</v>
      </c>
      <c r="P14" s="30"/>
    </row>
    <row r="15" spans="1:16" ht="11.1" customHeight="1" x14ac:dyDescent="0.25">
      <c r="A15" s="69" t="s">
        <v>89</v>
      </c>
      <c r="B15" s="70">
        <v>2024</v>
      </c>
      <c r="C15" s="71">
        <v>0.90639999999999998</v>
      </c>
      <c r="D15" s="71">
        <v>4.4569999999999999</v>
      </c>
      <c r="E15" s="72">
        <v>39.048000000000002</v>
      </c>
      <c r="F15" s="71">
        <v>80.313999999999993</v>
      </c>
      <c r="G15" s="71">
        <v>24.018000000000001</v>
      </c>
      <c r="H15" s="71">
        <v>0.23400000000000001</v>
      </c>
      <c r="I15" s="71">
        <v>1.1361000000000001</v>
      </c>
      <c r="J15" s="71">
        <v>0</v>
      </c>
      <c r="K15" s="71">
        <v>4.3E-3</v>
      </c>
      <c r="L15" s="71">
        <v>1.8400000000000001E-3</v>
      </c>
      <c r="M15" s="71">
        <v>0</v>
      </c>
      <c r="N15" s="71">
        <v>2.0447000000000002</v>
      </c>
      <c r="O15" s="245">
        <f t="shared" si="0"/>
        <v>152.16434000000001</v>
      </c>
      <c r="P15" s="30"/>
    </row>
    <row r="16" spans="1:16" ht="11.1" customHeight="1" x14ac:dyDescent="0.25">
      <c r="A16" s="69"/>
      <c r="B16" s="70">
        <v>2025</v>
      </c>
      <c r="C16" s="71">
        <v>0.84199999999999997</v>
      </c>
      <c r="D16" s="71">
        <v>4.3079999999999998</v>
      </c>
      <c r="E16" s="72">
        <v>37.064100000000003</v>
      </c>
      <c r="F16" s="71">
        <v>78.6447</v>
      </c>
      <c r="G16" s="71">
        <v>21.614999999999998</v>
      </c>
      <c r="H16" s="71">
        <v>0.22500000000000001</v>
      </c>
      <c r="I16" s="71">
        <v>1.127</v>
      </c>
      <c r="J16" s="71">
        <v>0</v>
      </c>
      <c r="K16" s="71">
        <v>4.5599999999999998E-3</v>
      </c>
      <c r="L16" s="71">
        <v>1.9300000000000001E-3</v>
      </c>
      <c r="M16" s="71">
        <v>3.9546000000000001</v>
      </c>
      <c r="N16" s="71">
        <v>2.2044000000000001</v>
      </c>
      <c r="O16" s="245">
        <f t="shared" si="0"/>
        <v>149.99128999999999</v>
      </c>
      <c r="P16" s="30"/>
    </row>
    <row r="17" spans="1:16" ht="11.1" customHeight="1" x14ac:dyDescent="0.25">
      <c r="A17" s="73" t="s">
        <v>0</v>
      </c>
      <c r="B17" s="70">
        <v>2024</v>
      </c>
      <c r="C17" s="71">
        <v>12.539</v>
      </c>
      <c r="D17" s="71">
        <v>7.391</v>
      </c>
      <c r="E17" s="72">
        <v>17.327999999999999</v>
      </c>
      <c r="F17" s="71">
        <v>16.058</v>
      </c>
      <c r="G17" s="71">
        <v>8.4627999999999997</v>
      </c>
      <c r="H17" s="71">
        <v>17.027999999999999</v>
      </c>
      <c r="I17" s="71">
        <v>45.837000000000003</v>
      </c>
      <c r="J17" s="71">
        <v>39.706699999999998</v>
      </c>
      <c r="K17" s="71">
        <v>41.814</v>
      </c>
      <c r="L17" s="71">
        <v>0</v>
      </c>
      <c r="M17" s="71">
        <v>0</v>
      </c>
      <c r="N17" s="71">
        <v>0</v>
      </c>
      <c r="O17" s="245">
        <f t="shared" si="0"/>
        <v>206.1645</v>
      </c>
      <c r="P17" s="30"/>
    </row>
    <row r="18" spans="1:16" ht="11.1" customHeight="1" x14ac:dyDescent="0.25">
      <c r="A18" s="73"/>
      <c r="B18" s="70">
        <v>2025</v>
      </c>
      <c r="C18" s="71">
        <v>11.603999999999999</v>
      </c>
      <c r="D18" s="71">
        <v>7.1180000000000003</v>
      </c>
      <c r="E18" s="72">
        <v>15.327999999999999</v>
      </c>
      <c r="F18" s="71">
        <v>14.0557</v>
      </c>
      <c r="G18" s="71">
        <v>7.2686999999999999</v>
      </c>
      <c r="H18" s="71">
        <v>15.067</v>
      </c>
      <c r="I18" s="71">
        <v>40.677</v>
      </c>
      <c r="J18" s="71">
        <v>34.378700000000002</v>
      </c>
      <c r="K18" s="71">
        <v>38.147300000000001</v>
      </c>
      <c r="L18" s="71">
        <v>0</v>
      </c>
      <c r="M18" s="71">
        <v>0</v>
      </c>
      <c r="N18" s="71">
        <v>0</v>
      </c>
      <c r="O18" s="245">
        <f t="shared" si="0"/>
        <v>183.64440000000002</v>
      </c>
      <c r="P18" s="30"/>
    </row>
    <row r="19" spans="1:16" ht="11.1" customHeight="1" x14ac:dyDescent="0.25">
      <c r="A19" s="74" t="s">
        <v>15</v>
      </c>
      <c r="B19" s="70">
        <v>2024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45">
        <f t="shared" si="0"/>
        <v>0</v>
      </c>
      <c r="P19" s="30"/>
    </row>
    <row r="20" spans="1:16" ht="11.1" customHeight="1" x14ac:dyDescent="0.25">
      <c r="A20" s="73"/>
      <c r="B20" s="70">
        <v>2025</v>
      </c>
      <c r="C20" s="71">
        <v>0</v>
      </c>
      <c r="D20" s="71">
        <v>0</v>
      </c>
      <c r="E20" s="72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>
        <v>0</v>
      </c>
      <c r="O20" s="245">
        <f t="shared" si="0"/>
        <v>0</v>
      </c>
      <c r="P20" s="30"/>
    </row>
    <row r="21" spans="1:16" ht="11.1" customHeight="1" x14ac:dyDescent="0.25">
      <c r="A21" s="69" t="s">
        <v>32</v>
      </c>
      <c r="B21" s="70">
        <v>2024</v>
      </c>
      <c r="C21" s="71">
        <v>260.64699999999999</v>
      </c>
      <c r="D21" s="71">
        <v>36.508000000000003</v>
      </c>
      <c r="E21" s="72">
        <v>148.75800000000001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126.67</v>
      </c>
      <c r="N21" s="71">
        <v>148.30770000000001</v>
      </c>
      <c r="O21" s="245">
        <f t="shared" si="0"/>
        <v>720.89069999999992</v>
      </c>
      <c r="P21" s="30"/>
    </row>
    <row r="22" spans="1:16" ht="11.1" customHeight="1" x14ac:dyDescent="0.25">
      <c r="A22" s="69"/>
      <c r="B22" s="70">
        <v>2025</v>
      </c>
      <c r="C22" s="71">
        <v>250.31469999999999</v>
      </c>
      <c r="D22" s="71">
        <v>35.046999999999997</v>
      </c>
      <c r="E22" s="72">
        <v>145.38399999999999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>
        <v>115.4224</v>
      </c>
      <c r="N22" s="71">
        <v>144.32140000000001</v>
      </c>
      <c r="O22" s="245">
        <f t="shared" si="0"/>
        <v>690.48950000000002</v>
      </c>
      <c r="P22" s="30"/>
    </row>
    <row r="23" spans="1:16" ht="11.1" customHeight="1" x14ac:dyDescent="0.25">
      <c r="A23" s="69" t="s">
        <v>17</v>
      </c>
      <c r="B23" s="70">
        <v>2024</v>
      </c>
      <c r="C23" s="71">
        <v>0</v>
      </c>
      <c r="D23" s="71">
        <v>160.648</v>
      </c>
      <c r="E23" s="72">
        <v>21.806000000000001</v>
      </c>
      <c r="F23" s="71">
        <v>4.4089999999999998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245">
        <f t="shared" si="0"/>
        <v>186.863</v>
      </c>
      <c r="P23" s="30"/>
    </row>
    <row r="24" spans="1:16" ht="11.1" customHeight="1" x14ac:dyDescent="0.25">
      <c r="A24" s="69"/>
      <c r="B24" s="70">
        <v>2025</v>
      </c>
      <c r="C24" s="71">
        <v>0</v>
      </c>
      <c r="D24" s="71">
        <v>156.34800000000001</v>
      </c>
      <c r="E24" s="72">
        <v>19.896999999999998</v>
      </c>
      <c r="F24" s="71">
        <v>4.1054000000000004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245">
        <f t="shared" si="0"/>
        <v>180.35040000000001</v>
      </c>
      <c r="P24" s="30"/>
    </row>
    <row r="25" spans="1:16" ht="11.1" customHeight="1" x14ac:dyDescent="0.25">
      <c r="A25" s="69" t="s">
        <v>39</v>
      </c>
      <c r="B25" s="70">
        <v>2024</v>
      </c>
      <c r="C25" s="71">
        <v>0.6804</v>
      </c>
      <c r="D25" s="71">
        <v>5.0766912</v>
      </c>
      <c r="E25" s="72">
        <v>11.008806399999999</v>
      </c>
      <c r="F25" s="71">
        <v>5.6958552000000005</v>
      </c>
      <c r="G25" s="71">
        <v>10.634652000000001</v>
      </c>
      <c r="H25" s="71">
        <v>29.249942399999995</v>
      </c>
      <c r="I25" s="71">
        <v>13.053897600000001</v>
      </c>
      <c r="J25" s="71">
        <v>2.4060256</v>
      </c>
      <c r="K25" s="71">
        <v>54.202281599999999</v>
      </c>
      <c r="L25" s="71">
        <v>12.340396800000001</v>
      </c>
      <c r="M25" s="71">
        <v>3.1817472000000002</v>
      </c>
      <c r="N25" s="71">
        <v>2.6</v>
      </c>
      <c r="O25" s="245">
        <f t="shared" si="0"/>
        <v>150.130696</v>
      </c>
      <c r="P25" s="30"/>
    </row>
    <row r="26" spans="1:16" ht="11.1" customHeight="1" x14ac:dyDescent="0.25">
      <c r="A26" s="69"/>
      <c r="B26" s="70">
        <v>2025</v>
      </c>
      <c r="C26" s="71">
        <v>0.84581759999999995</v>
      </c>
      <c r="D26" s="71">
        <v>5.0125400000000004</v>
      </c>
      <c r="E26" s="72">
        <v>13.8458176</v>
      </c>
      <c r="F26" s="71">
        <v>6.1304216</v>
      </c>
      <c r="G26" s="71">
        <v>12.110102400000001</v>
      </c>
      <c r="H26" s="71">
        <v>24.416801599999999</v>
      </c>
      <c r="I26" s="71">
        <v>13.465116000000002</v>
      </c>
      <c r="J26" s="71">
        <v>4.0029839999999997</v>
      </c>
      <c r="K26" s="71">
        <v>52.830463999999999</v>
      </c>
      <c r="L26" s="71">
        <v>13.830463999999999</v>
      </c>
      <c r="M26" s="71">
        <v>3.8385600000000002</v>
      </c>
      <c r="N26" s="71">
        <v>2.5347</v>
      </c>
      <c r="O26" s="245">
        <f t="shared" si="0"/>
        <v>152.86378880000001</v>
      </c>
      <c r="P26" s="30"/>
    </row>
    <row r="27" spans="1:16" ht="11.1" customHeight="1" x14ac:dyDescent="0.25">
      <c r="A27" s="69" t="s">
        <v>38</v>
      </c>
      <c r="B27" s="70">
        <v>2024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45">
        <f t="shared" si="0"/>
        <v>0</v>
      </c>
      <c r="P27" s="30"/>
    </row>
    <row r="28" spans="1:16" ht="11.1" customHeight="1" x14ac:dyDescent="0.25">
      <c r="A28" s="69"/>
      <c r="B28" s="70">
        <v>2025</v>
      </c>
      <c r="C28" s="71">
        <v>0</v>
      </c>
      <c r="D28" s="71">
        <v>0</v>
      </c>
      <c r="E28" s="72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245">
        <f t="shared" si="0"/>
        <v>0</v>
      </c>
      <c r="P28" s="30"/>
    </row>
    <row r="29" spans="1:16" ht="11.1" customHeight="1" x14ac:dyDescent="0.25">
      <c r="A29" s="69" t="s">
        <v>16</v>
      </c>
      <c r="B29" s="70">
        <v>2024</v>
      </c>
      <c r="C29" s="71">
        <v>104.65731360000001</v>
      </c>
      <c r="D29" s="71">
        <v>589.73397839999961</v>
      </c>
      <c r="E29" s="72">
        <v>620.93303999999978</v>
      </c>
      <c r="F29" s="71">
        <v>273.19692959999998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245">
        <f t="shared" si="0"/>
        <v>1588.5212615999992</v>
      </c>
      <c r="P29" s="30"/>
    </row>
    <row r="30" spans="1:16" ht="11.1" customHeight="1" x14ac:dyDescent="0.25">
      <c r="A30" s="69"/>
      <c r="B30" s="70">
        <v>2025</v>
      </c>
      <c r="C30" s="71">
        <v>105.67609920000002</v>
      </c>
      <c r="D30" s="71">
        <v>603.01584000000014</v>
      </c>
      <c r="E30" s="72">
        <v>635.56753680000008</v>
      </c>
      <c r="F30" s="71">
        <v>256.89908160000005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>
        <v>0</v>
      </c>
      <c r="O30" s="245">
        <f t="shared" si="0"/>
        <v>1601.1585576000002</v>
      </c>
      <c r="P30" s="30"/>
    </row>
    <row r="31" spans="1:16" ht="11.1" customHeight="1" x14ac:dyDescent="0.25">
      <c r="A31" s="69" t="s">
        <v>30</v>
      </c>
      <c r="B31" s="70">
        <v>2024</v>
      </c>
      <c r="C31" s="71">
        <v>2.5239000000000003</v>
      </c>
      <c r="D31" s="71">
        <v>0</v>
      </c>
      <c r="E31" s="72">
        <v>0</v>
      </c>
      <c r="F31" s="71">
        <v>0.9123</v>
      </c>
      <c r="G31" s="71">
        <v>385.80749000000003</v>
      </c>
      <c r="H31" s="71">
        <v>180.9725</v>
      </c>
      <c r="I31" s="71">
        <v>107.47899000000001</v>
      </c>
      <c r="J31" s="71">
        <v>81.577089999999998</v>
      </c>
      <c r="K31" s="71">
        <v>17.194800000000001</v>
      </c>
      <c r="L31" s="71">
        <v>11.20233</v>
      </c>
      <c r="M31" s="71">
        <v>14.138249999999999</v>
      </c>
      <c r="N31" s="71">
        <v>6.91648</v>
      </c>
      <c r="O31" s="245">
        <f t="shared" si="0"/>
        <v>808.72412999999983</v>
      </c>
      <c r="P31" s="30"/>
    </row>
    <row r="32" spans="1:16" ht="11.1" customHeight="1" x14ac:dyDescent="0.25">
      <c r="A32" s="69"/>
      <c r="B32" s="70">
        <v>2025</v>
      </c>
      <c r="C32" s="71">
        <v>2.82</v>
      </c>
      <c r="D32" s="71">
        <v>0</v>
      </c>
      <c r="E32" s="72">
        <v>0</v>
      </c>
      <c r="F32" s="71">
        <v>0.9093</v>
      </c>
      <c r="G32" s="71">
        <v>391.48721</v>
      </c>
      <c r="H32" s="71">
        <v>184.79328000000001</v>
      </c>
      <c r="I32" s="71">
        <v>110.52139</v>
      </c>
      <c r="J32" s="71">
        <v>83.53246</v>
      </c>
      <c r="K32" s="71">
        <v>16.713999999999999</v>
      </c>
      <c r="L32" s="71">
        <v>10.364699999999999</v>
      </c>
      <c r="M32" s="71">
        <v>14.305020000000001</v>
      </c>
      <c r="N32" s="71">
        <v>6.8878399999999997</v>
      </c>
      <c r="O32" s="245">
        <f t="shared" si="0"/>
        <v>822.33519999999999</v>
      </c>
      <c r="P32" s="30"/>
    </row>
    <row r="33" spans="1:16" ht="11.1" customHeight="1" x14ac:dyDescent="0.25">
      <c r="A33" s="69" t="s">
        <v>92</v>
      </c>
      <c r="B33" s="70">
        <v>2024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45">
        <f t="shared" si="0"/>
        <v>0</v>
      </c>
      <c r="P33" s="30"/>
    </row>
    <row r="34" spans="1:16" ht="11.1" customHeight="1" x14ac:dyDescent="0.25">
      <c r="A34" s="69"/>
      <c r="B34" s="70">
        <v>2025</v>
      </c>
      <c r="C34" s="71">
        <v>0</v>
      </c>
      <c r="D34" s="71">
        <v>0</v>
      </c>
      <c r="E34" s="72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245">
        <f t="shared" si="0"/>
        <v>0</v>
      </c>
      <c r="P34" s="30"/>
    </row>
    <row r="35" spans="1:16" ht="11.1" customHeight="1" x14ac:dyDescent="0.25">
      <c r="A35" s="69" t="s">
        <v>182</v>
      </c>
      <c r="B35" s="70">
        <v>2024</v>
      </c>
      <c r="C35" s="71">
        <v>0</v>
      </c>
      <c r="D35" s="71">
        <v>0</v>
      </c>
      <c r="E35" s="72">
        <v>1.232</v>
      </c>
      <c r="F35" s="71">
        <v>15.366088</v>
      </c>
      <c r="G35" s="71">
        <v>14.91324</v>
      </c>
      <c r="H35" s="71">
        <v>31.749147199999999</v>
      </c>
      <c r="I35" s="71">
        <v>38.405999999999999</v>
      </c>
      <c r="J35" s="71">
        <v>7.1341999999999999</v>
      </c>
      <c r="K35" s="71">
        <v>0</v>
      </c>
      <c r="L35" s="71">
        <v>0</v>
      </c>
      <c r="M35" s="71">
        <v>0</v>
      </c>
      <c r="N35" s="71">
        <v>0</v>
      </c>
      <c r="O35" s="245">
        <f t="shared" si="0"/>
        <v>108.8006752</v>
      </c>
      <c r="P35" s="30"/>
    </row>
    <row r="36" spans="1:16" ht="11.1" customHeight="1" x14ac:dyDescent="0.25">
      <c r="A36" s="69"/>
      <c r="B36" s="70">
        <v>2025</v>
      </c>
      <c r="C36" s="71">
        <v>0</v>
      </c>
      <c r="D36" s="71">
        <v>0</v>
      </c>
      <c r="E36" s="72">
        <v>1.1583000000000001</v>
      </c>
      <c r="F36" s="71">
        <v>11.558400000000001</v>
      </c>
      <c r="G36" s="71">
        <v>10.939</v>
      </c>
      <c r="H36" s="71">
        <v>33.180247999999999</v>
      </c>
      <c r="I36" s="71">
        <v>35.064100000000003</v>
      </c>
      <c r="J36" s="71">
        <v>6.0457999999999998</v>
      </c>
      <c r="K36" s="71">
        <v>0</v>
      </c>
      <c r="L36" s="71">
        <v>0</v>
      </c>
      <c r="M36" s="71">
        <v>0</v>
      </c>
      <c r="N36" s="71">
        <v>0</v>
      </c>
      <c r="O36" s="245">
        <f t="shared" si="0"/>
        <v>97.945847999999998</v>
      </c>
      <c r="P36" s="30"/>
    </row>
    <row r="37" spans="1:16" ht="11.1" customHeight="1" x14ac:dyDescent="0.25">
      <c r="A37" s="69" t="s">
        <v>10</v>
      </c>
      <c r="B37" s="70">
        <v>2024</v>
      </c>
      <c r="C37" s="71">
        <v>0</v>
      </c>
      <c r="D37" s="71">
        <v>0</v>
      </c>
      <c r="E37" s="72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45">
        <f t="shared" si="0"/>
        <v>0</v>
      </c>
      <c r="P37" s="30"/>
    </row>
    <row r="38" spans="1:16" ht="11.1" customHeight="1" x14ac:dyDescent="0.25">
      <c r="A38" s="69"/>
      <c r="B38" s="70">
        <v>2025</v>
      </c>
      <c r="C38" s="71">
        <v>0</v>
      </c>
      <c r="D38" s="71">
        <v>0</v>
      </c>
      <c r="E38" s="72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245">
        <f t="shared" si="0"/>
        <v>0</v>
      </c>
      <c r="P38" s="30"/>
    </row>
    <row r="39" spans="1:16" ht="11.1" customHeight="1" x14ac:dyDescent="0.25">
      <c r="A39" s="69" t="s">
        <v>61</v>
      </c>
      <c r="B39" s="70">
        <v>2024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45">
        <f t="shared" si="0"/>
        <v>0</v>
      </c>
      <c r="P39" s="30"/>
    </row>
    <row r="40" spans="1:16" ht="11.1" customHeight="1" x14ac:dyDescent="0.25">
      <c r="A40" s="69"/>
      <c r="B40" s="70">
        <v>2025</v>
      </c>
      <c r="C40" s="71">
        <v>0</v>
      </c>
      <c r="D40" s="71">
        <v>0</v>
      </c>
      <c r="E40" s="72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245">
        <f t="shared" si="0"/>
        <v>0</v>
      </c>
      <c r="P40" s="30"/>
    </row>
    <row r="41" spans="1:16" ht="11.1" customHeight="1" x14ac:dyDescent="0.25">
      <c r="A41" s="69" t="s">
        <v>62</v>
      </c>
      <c r="B41" s="70">
        <v>2024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45">
        <f t="shared" si="0"/>
        <v>0</v>
      </c>
      <c r="P41" s="30"/>
    </row>
    <row r="42" spans="1:16" ht="11.1" customHeight="1" x14ac:dyDescent="0.25">
      <c r="A42" s="69"/>
      <c r="B42" s="70">
        <v>2025</v>
      </c>
      <c r="C42" s="71">
        <v>0</v>
      </c>
      <c r="D42" s="71">
        <v>0</v>
      </c>
      <c r="E42" s="72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245">
        <f t="shared" si="0"/>
        <v>0</v>
      </c>
      <c r="P42" s="30"/>
    </row>
    <row r="43" spans="1:16" ht="11.1" customHeight="1" x14ac:dyDescent="0.25">
      <c r="A43" s="69" t="s">
        <v>19</v>
      </c>
      <c r="B43" s="70">
        <v>2024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1.1056999999999999</v>
      </c>
      <c r="L43" s="71">
        <v>1.5425</v>
      </c>
      <c r="M43" s="71">
        <v>1.7542500000000001</v>
      </c>
      <c r="N43" s="71">
        <v>9.5310000000000006E-2</v>
      </c>
      <c r="O43" s="245">
        <f t="shared" si="0"/>
        <v>4.4977599999999995</v>
      </c>
      <c r="P43" s="30"/>
    </row>
    <row r="44" spans="1:16" ht="11.1" customHeight="1" x14ac:dyDescent="0.25">
      <c r="A44" s="69"/>
      <c r="B44" s="70">
        <v>2025</v>
      </c>
      <c r="C44" s="71">
        <v>0</v>
      </c>
      <c r="D44" s="71">
        <v>0</v>
      </c>
      <c r="E44" s="72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1.542114</v>
      </c>
      <c r="L44" s="71">
        <v>1.5825</v>
      </c>
      <c r="M44" s="71">
        <v>1.88825</v>
      </c>
      <c r="N44" s="71">
        <v>0.15</v>
      </c>
      <c r="O44" s="245">
        <f t="shared" si="0"/>
        <v>5.1628640000000008</v>
      </c>
      <c r="P44" s="30"/>
    </row>
    <row r="45" spans="1:16" ht="11.1" customHeight="1" x14ac:dyDescent="0.25">
      <c r="A45" s="69" t="s">
        <v>40</v>
      </c>
      <c r="B45" s="70">
        <v>2024</v>
      </c>
      <c r="C45" s="71">
        <v>335.767</v>
      </c>
      <c r="D45" s="71">
        <v>304.58616000000001</v>
      </c>
      <c r="E45" s="72">
        <v>127.516475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245">
        <f t="shared" si="0"/>
        <v>767.86963500000002</v>
      </c>
      <c r="P45" s="30"/>
    </row>
    <row r="46" spans="1:16" ht="11.1" customHeight="1" x14ac:dyDescent="0.25">
      <c r="A46" s="69"/>
      <c r="B46" s="70">
        <v>2025</v>
      </c>
      <c r="C46" s="71">
        <v>350.2482</v>
      </c>
      <c r="D46" s="71">
        <v>325.71051999999997</v>
      </c>
      <c r="E46" s="72">
        <v>153.25569999999999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1">
        <v>0</v>
      </c>
      <c r="N46" s="71">
        <v>0</v>
      </c>
      <c r="O46" s="245">
        <f t="shared" si="0"/>
        <v>829.21442000000002</v>
      </c>
      <c r="P46" s="30"/>
    </row>
    <row r="47" spans="1:16" ht="11.1" customHeight="1" x14ac:dyDescent="0.25">
      <c r="A47" s="69" t="s">
        <v>29</v>
      </c>
      <c r="B47" s="70">
        <v>2024</v>
      </c>
      <c r="C47" s="71">
        <v>0</v>
      </c>
      <c r="D47" s="71">
        <v>0</v>
      </c>
      <c r="E47" s="72">
        <v>0</v>
      </c>
      <c r="F47" s="71">
        <v>5.1561000000000003</v>
      </c>
      <c r="G47" s="71">
        <v>7.0648999999999997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4.5830000000000002</v>
      </c>
      <c r="N47" s="71">
        <v>7.6840000000000002</v>
      </c>
      <c r="O47" s="245">
        <f t="shared" si="0"/>
        <v>24.488000000000003</v>
      </c>
      <c r="P47" s="30"/>
    </row>
    <row r="48" spans="1:16" ht="11.1" customHeight="1" x14ac:dyDescent="0.25">
      <c r="A48" s="69"/>
      <c r="B48" s="70">
        <v>2025</v>
      </c>
      <c r="C48" s="71">
        <v>0</v>
      </c>
      <c r="D48" s="71">
        <v>0</v>
      </c>
      <c r="E48" s="72">
        <v>0</v>
      </c>
      <c r="F48" s="71">
        <v>8.7585577307668991</v>
      </c>
      <c r="G48" s="71">
        <v>7.5090000000000003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4.3042999999999996</v>
      </c>
      <c r="N48" s="71">
        <v>8.7621848784836072</v>
      </c>
      <c r="O48" s="245">
        <f t="shared" si="0"/>
        <v>29.33404260925051</v>
      </c>
      <c r="P48" s="30"/>
    </row>
    <row r="49" spans="1:16" ht="11.1" customHeight="1" x14ac:dyDescent="0.25">
      <c r="A49" s="69" t="s">
        <v>33</v>
      </c>
      <c r="B49" s="70">
        <v>2024</v>
      </c>
      <c r="C49" s="71">
        <v>0</v>
      </c>
      <c r="D49" s="75">
        <v>1396.4676999999999</v>
      </c>
      <c r="E49" s="72">
        <v>1089.4242999999999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482.11219999999997</v>
      </c>
      <c r="N49" s="71">
        <v>144.0154</v>
      </c>
      <c r="O49" s="245">
        <f t="shared" si="0"/>
        <v>3112.0195999999996</v>
      </c>
      <c r="P49" s="30"/>
    </row>
    <row r="50" spans="1:16" ht="11.1" customHeight="1" x14ac:dyDescent="0.25">
      <c r="A50" s="69"/>
      <c r="B50" s="70">
        <v>2025</v>
      </c>
      <c r="C50" s="71">
        <v>0</v>
      </c>
      <c r="D50" s="71">
        <v>1452.8475000000001</v>
      </c>
      <c r="E50" s="72">
        <v>1111.3189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484.55120000000005</v>
      </c>
      <c r="N50" s="71">
        <v>144.255</v>
      </c>
      <c r="O50" s="245">
        <f t="shared" si="0"/>
        <v>3192.9726000000001</v>
      </c>
      <c r="P50" s="30"/>
    </row>
    <row r="51" spans="1:16" ht="11.1" customHeight="1" x14ac:dyDescent="0.25">
      <c r="A51" s="69" t="s">
        <v>34</v>
      </c>
      <c r="B51" s="70">
        <v>2024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45">
        <f t="shared" si="0"/>
        <v>0</v>
      </c>
      <c r="P51" s="30"/>
    </row>
    <row r="52" spans="1:16" ht="11.1" customHeight="1" x14ac:dyDescent="0.25">
      <c r="A52" s="69"/>
      <c r="B52" s="70">
        <v>2025</v>
      </c>
      <c r="C52" s="71">
        <v>0</v>
      </c>
      <c r="D52" s="71">
        <v>0</v>
      </c>
      <c r="E52" s="72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245">
        <f t="shared" si="0"/>
        <v>0</v>
      </c>
      <c r="P52" s="30"/>
    </row>
    <row r="53" spans="1:16" ht="11.1" customHeight="1" x14ac:dyDescent="0.25">
      <c r="A53" s="69" t="s">
        <v>20</v>
      </c>
      <c r="B53" s="70">
        <v>2024</v>
      </c>
      <c r="C53" s="71">
        <v>0</v>
      </c>
      <c r="D53" s="71">
        <v>0</v>
      </c>
      <c r="E53" s="72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245">
        <f t="shared" si="0"/>
        <v>0</v>
      </c>
      <c r="P53" s="30"/>
    </row>
    <row r="54" spans="1:16" ht="11.1" customHeight="1" x14ac:dyDescent="0.25">
      <c r="A54" s="69"/>
      <c r="B54" s="70">
        <v>2025</v>
      </c>
      <c r="C54" s="71">
        <v>0</v>
      </c>
      <c r="D54" s="71">
        <v>0</v>
      </c>
      <c r="E54" s="72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0</v>
      </c>
      <c r="M54" s="71">
        <v>0</v>
      </c>
      <c r="N54" s="71">
        <v>0</v>
      </c>
      <c r="O54" s="245">
        <f t="shared" si="0"/>
        <v>0</v>
      </c>
      <c r="P54" s="30"/>
    </row>
    <row r="55" spans="1:16" ht="11.1" customHeight="1" x14ac:dyDescent="0.25">
      <c r="A55" s="76" t="s">
        <v>28</v>
      </c>
      <c r="B55" s="70">
        <v>2024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45">
        <f t="shared" si="0"/>
        <v>0</v>
      </c>
      <c r="P55" s="30"/>
    </row>
    <row r="56" spans="1:16" ht="11.1" customHeight="1" x14ac:dyDescent="0.25">
      <c r="A56" s="76"/>
      <c r="B56" s="70">
        <v>2025</v>
      </c>
      <c r="C56" s="71">
        <v>0</v>
      </c>
      <c r="D56" s="71">
        <v>0</v>
      </c>
      <c r="E56" s="72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>
        <v>0</v>
      </c>
      <c r="N56" s="71">
        <v>0</v>
      </c>
      <c r="O56" s="245">
        <f t="shared" si="0"/>
        <v>0</v>
      </c>
      <c r="P56" s="30"/>
    </row>
    <row r="57" spans="1:16" ht="11.1" customHeight="1" x14ac:dyDescent="0.25">
      <c r="A57" s="69" t="s">
        <v>135</v>
      </c>
      <c r="B57" s="70">
        <v>2024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45">
        <f t="shared" si="0"/>
        <v>0</v>
      </c>
      <c r="P57" s="30"/>
    </row>
    <row r="58" spans="1:16" ht="11.1" customHeight="1" x14ac:dyDescent="0.25">
      <c r="A58" s="77"/>
      <c r="B58" s="78">
        <v>2025</v>
      </c>
      <c r="C58" s="97">
        <v>0</v>
      </c>
      <c r="D58" s="97">
        <v>0</v>
      </c>
      <c r="E58" s="97">
        <v>0</v>
      </c>
      <c r="F58" s="97">
        <v>0</v>
      </c>
      <c r="G58" s="97">
        <v>0</v>
      </c>
      <c r="H58" s="97">
        <v>0</v>
      </c>
      <c r="I58" s="97">
        <v>0</v>
      </c>
      <c r="J58" s="97">
        <v>0</v>
      </c>
      <c r="K58" s="106">
        <v>0</v>
      </c>
      <c r="L58" s="106">
        <v>0</v>
      </c>
      <c r="M58" s="106">
        <v>0</v>
      </c>
      <c r="N58" s="106">
        <v>0</v>
      </c>
      <c r="O58" s="248">
        <f t="shared" si="0"/>
        <v>0</v>
      </c>
      <c r="P58" s="30"/>
    </row>
    <row r="59" spans="1:16" ht="9" customHeight="1" x14ac:dyDescent="0.3">
      <c r="A59" s="4" t="s">
        <v>141</v>
      </c>
      <c r="B59" s="85"/>
      <c r="C59" s="85"/>
      <c r="D59" s="85"/>
      <c r="E59" s="85"/>
      <c r="F59" s="85"/>
      <c r="G59" s="85"/>
      <c r="H59" s="85"/>
      <c r="I59" s="83"/>
      <c r="J59" s="86"/>
      <c r="K59" s="87"/>
      <c r="L59" s="83"/>
      <c r="M59" s="83"/>
      <c r="N59" s="83"/>
      <c r="O59" s="83"/>
      <c r="P59" s="83"/>
    </row>
    <row r="60" spans="1:16" ht="9" customHeight="1" x14ac:dyDescent="0.3">
      <c r="A60" s="215" t="s">
        <v>159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173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1" t="s">
        <v>174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4.1" customHeight="1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4.1" customHeight="1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PK14848 EGI15104:EGI16640 P35 EQE15104:EQE16640 H59:H65 DWM15104:DWM16640 P11 EQE8960:EQE14592 P5 EQE5632 P12:P22 EQE5888:EQE8448 EGI8960:EGI14592 EGI2560 EGI1024:EGI2304 EGI14848 P9:P10 O59:O60 P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 published="0">
    <tabColor rgb="FFFEF4C2"/>
  </sheetPr>
  <dimension ref="A1:AB45"/>
  <sheetViews>
    <sheetView showGridLines="0" zoomScaleNormal="100" workbookViewId="0">
      <selection activeCell="K23" sqref="K23"/>
    </sheetView>
  </sheetViews>
  <sheetFormatPr baseColWidth="10" defaultColWidth="8.33203125" defaultRowHeight="14.25" customHeight="1" x14ac:dyDescent="0.25"/>
  <cols>
    <col min="1" max="1" width="6.33203125" style="7" customWidth="1"/>
    <col min="2" max="2" width="0" style="7" hidden="1" customWidth="1"/>
    <col min="3" max="3" width="5.88671875" style="7" hidden="1" customWidth="1"/>
    <col min="4" max="5" width="5.88671875" style="7" customWidth="1"/>
    <col min="6" max="6" width="6.109375" style="7" customWidth="1"/>
    <col min="7" max="7" width="0" style="7" hidden="1" customWidth="1"/>
    <col min="8" max="8" width="5.88671875" style="7" hidden="1" customWidth="1"/>
    <col min="9" max="10" width="5.88671875" style="7" customWidth="1"/>
    <col min="11" max="11" width="6" style="7" customWidth="1"/>
    <col min="12" max="12" width="0" style="7" hidden="1" customWidth="1"/>
    <col min="13" max="13" width="5.88671875" style="7" hidden="1" customWidth="1"/>
    <col min="14" max="16" width="5.88671875" style="7" customWidth="1"/>
    <col min="17" max="16384" width="8.33203125" style="7"/>
  </cols>
  <sheetData>
    <row r="1" spans="1:25" ht="18.75" customHeight="1" x14ac:dyDescent="0.25">
      <c r="A1" s="6" t="s">
        <v>178</v>
      </c>
      <c r="B1" s="8"/>
      <c r="C1" s="8"/>
      <c r="D1" s="8"/>
      <c r="E1" s="8"/>
      <c r="F1" s="8"/>
      <c r="G1" s="8"/>
      <c r="H1" s="8"/>
      <c r="I1" s="8"/>
      <c r="J1" s="8"/>
    </row>
    <row r="2" spans="1:25" ht="14.25" customHeight="1" x14ac:dyDescent="0.25">
      <c r="A2" s="27" t="s">
        <v>195</v>
      </c>
      <c r="B2" s="8"/>
      <c r="C2" s="8"/>
      <c r="D2" s="8"/>
      <c r="E2" s="8"/>
      <c r="F2" s="8"/>
      <c r="G2" s="8"/>
      <c r="H2" s="8"/>
      <c r="I2" s="8"/>
      <c r="J2" s="8"/>
    </row>
    <row r="3" spans="1:25" ht="3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5" ht="14.1" customHeight="1" x14ac:dyDescent="0.25">
      <c r="A4" s="260"/>
      <c r="B4" s="368" t="s">
        <v>65</v>
      </c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  <c r="P4" s="370"/>
    </row>
    <row r="5" spans="1:25" ht="14.1" customHeight="1" x14ac:dyDescent="0.25">
      <c r="A5" s="261" t="s">
        <v>42</v>
      </c>
      <c r="B5" s="371" t="s">
        <v>11</v>
      </c>
      <c r="C5" s="372"/>
      <c r="D5" s="372"/>
      <c r="E5" s="372"/>
      <c r="F5" s="373"/>
      <c r="G5" s="371" t="s">
        <v>12</v>
      </c>
      <c r="H5" s="372"/>
      <c r="I5" s="372"/>
      <c r="J5" s="372"/>
      <c r="K5" s="373"/>
      <c r="L5" s="371" t="s">
        <v>13</v>
      </c>
      <c r="M5" s="372"/>
      <c r="N5" s="372"/>
      <c r="O5" s="372"/>
      <c r="P5" s="373"/>
    </row>
    <row r="6" spans="1:25" ht="14.1" customHeight="1" x14ac:dyDescent="0.25">
      <c r="A6" s="232"/>
      <c r="B6" s="233">
        <v>2019</v>
      </c>
      <c r="C6" s="233" t="s">
        <v>72</v>
      </c>
      <c r="D6" s="233" t="s">
        <v>139</v>
      </c>
      <c r="E6" s="233" t="s">
        <v>166</v>
      </c>
      <c r="F6" s="233" t="s">
        <v>43</v>
      </c>
      <c r="G6" s="233">
        <v>2019</v>
      </c>
      <c r="H6" s="233" t="s">
        <v>72</v>
      </c>
      <c r="I6" s="233" t="s">
        <v>139</v>
      </c>
      <c r="J6" s="233" t="s">
        <v>166</v>
      </c>
      <c r="K6" s="233" t="s">
        <v>43</v>
      </c>
      <c r="L6" s="233">
        <v>2019</v>
      </c>
      <c r="M6" s="233" t="s">
        <v>72</v>
      </c>
      <c r="N6" s="233" t="s">
        <v>139</v>
      </c>
      <c r="O6" s="233" t="s">
        <v>166</v>
      </c>
      <c r="P6" s="233" t="s">
        <v>43</v>
      </c>
    </row>
    <row r="7" spans="1:25" ht="14.1" customHeight="1" x14ac:dyDescent="0.25">
      <c r="A7" s="9" t="s">
        <v>44</v>
      </c>
      <c r="B7" s="56">
        <v>6275</v>
      </c>
      <c r="C7" s="57">
        <v>3903</v>
      </c>
      <c r="D7" s="57">
        <v>5276</v>
      </c>
      <c r="E7" s="57">
        <v>6022</v>
      </c>
      <c r="F7" s="58">
        <f t="shared" ref="F7:F18" si="0">((E7/D7)-1)*100</f>
        <v>14.139499620924934</v>
      </c>
      <c r="G7" s="56">
        <v>72335</v>
      </c>
      <c r="H7" s="57">
        <v>79824</v>
      </c>
      <c r="I7" s="57">
        <v>79601</v>
      </c>
      <c r="J7" s="57">
        <v>90155</v>
      </c>
      <c r="K7" s="58">
        <f t="shared" ref="K7:K18" si="1">((J7/I7)-1)*100</f>
        <v>13.258627404178336</v>
      </c>
      <c r="L7" s="56">
        <v>25935</v>
      </c>
      <c r="M7" s="57">
        <v>24982</v>
      </c>
      <c r="N7" s="57">
        <v>25669</v>
      </c>
      <c r="O7" s="57">
        <v>24498</v>
      </c>
      <c r="P7" s="58">
        <f t="shared" ref="P7:P18" si="2">((O7/N7)-1)*100</f>
        <v>-4.5619229420702068</v>
      </c>
      <c r="R7" s="59"/>
      <c r="S7" s="59"/>
      <c r="U7" s="60"/>
      <c r="V7" s="60"/>
      <c r="W7" s="59"/>
      <c r="X7" s="59"/>
      <c r="Y7" s="59"/>
    </row>
    <row r="8" spans="1:25" ht="14.1" customHeight="1" x14ac:dyDescent="0.25">
      <c r="A8" s="9" t="s">
        <v>45</v>
      </c>
      <c r="B8" s="56">
        <v>5195</v>
      </c>
      <c r="C8" s="57">
        <v>3890.4</v>
      </c>
      <c r="D8" s="57">
        <v>4349</v>
      </c>
      <c r="E8" s="57">
        <v>5621</v>
      </c>
      <c r="F8" s="58">
        <f t="shared" si="0"/>
        <v>29.2481030121867</v>
      </c>
      <c r="G8" s="56">
        <v>69136</v>
      </c>
      <c r="H8" s="57">
        <v>79547</v>
      </c>
      <c r="I8" s="57">
        <v>81275</v>
      </c>
      <c r="J8" s="57">
        <v>87910</v>
      </c>
      <c r="K8" s="58">
        <f t="shared" si="1"/>
        <v>8.1636419563211327</v>
      </c>
      <c r="L8" s="56">
        <v>25276</v>
      </c>
      <c r="M8" s="57">
        <v>23784.2</v>
      </c>
      <c r="N8" s="57">
        <v>23885</v>
      </c>
      <c r="O8" s="57">
        <v>23759</v>
      </c>
      <c r="P8" s="58">
        <f t="shared" si="2"/>
        <v>-0.52752773707347433</v>
      </c>
      <c r="R8" s="59"/>
      <c r="S8" s="59"/>
      <c r="U8" s="60"/>
      <c r="V8" s="60"/>
      <c r="W8" s="59"/>
      <c r="X8" s="59"/>
      <c r="Y8" s="59"/>
    </row>
    <row r="9" spans="1:25" ht="14.1" customHeight="1" x14ac:dyDescent="0.25">
      <c r="A9" s="9" t="s">
        <v>46</v>
      </c>
      <c r="B9" s="56">
        <v>6017</v>
      </c>
      <c r="C9" s="57">
        <v>3660.4</v>
      </c>
      <c r="D9" s="57">
        <v>4627</v>
      </c>
      <c r="E9" s="57">
        <v>5887</v>
      </c>
      <c r="F9" s="58">
        <f t="shared" si="0"/>
        <v>27.231467473524962</v>
      </c>
      <c r="G9" s="56">
        <v>74505</v>
      </c>
      <c r="H9" s="57">
        <v>78647</v>
      </c>
      <c r="I9" s="57">
        <v>84048</v>
      </c>
      <c r="J9" s="57">
        <v>99325</v>
      </c>
      <c r="K9" s="58">
        <f t="shared" si="1"/>
        <v>18.176518180087562</v>
      </c>
      <c r="L9" s="56">
        <v>27542</v>
      </c>
      <c r="M9" s="57">
        <v>24070</v>
      </c>
      <c r="N9" s="57">
        <v>24894</v>
      </c>
      <c r="O9" s="57">
        <v>25198</v>
      </c>
      <c r="P9" s="58">
        <f t="shared" si="2"/>
        <v>1.2211777938458956</v>
      </c>
      <c r="S9" s="59"/>
      <c r="U9" s="60"/>
      <c r="V9" s="60"/>
    </row>
    <row r="10" spans="1:25" ht="14.1" customHeight="1" x14ac:dyDescent="0.25">
      <c r="A10" s="9" t="s">
        <v>47</v>
      </c>
      <c r="B10" s="56">
        <v>5080</v>
      </c>
      <c r="C10" s="57">
        <v>4597</v>
      </c>
      <c r="D10" s="57">
        <v>4856</v>
      </c>
      <c r="E10" s="57">
        <v>6166</v>
      </c>
      <c r="F10" s="58">
        <f t="shared" si="0"/>
        <v>26.976935749588151</v>
      </c>
      <c r="G10" s="56">
        <v>80345</v>
      </c>
      <c r="H10" s="57">
        <v>97411</v>
      </c>
      <c r="I10" s="57">
        <v>94288</v>
      </c>
      <c r="J10" s="57">
        <v>109998</v>
      </c>
      <c r="K10" s="58">
        <f t="shared" si="1"/>
        <v>16.661717291702026</v>
      </c>
      <c r="L10" s="56">
        <v>26795</v>
      </c>
      <c r="M10" s="57">
        <v>23887</v>
      </c>
      <c r="N10" s="57">
        <v>27174</v>
      </c>
      <c r="O10" s="57">
        <v>25492</v>
      </c>
      <c r="P10" s="58">
        <f t="shared" si="2"/>
        <v>-6.1897401928313833</v>
      </c>
      <c r="S10" s="59"/>
      <c r="U10" s="60"/>
      <c r="V10" s="60"/>
    </row>
    <row r="11" spans="1:25" ht="14.1" customHeight="1" x14ac:dyDescent="0.25">
      <c r="A11" s="9" t="s">
        <v>88</v>
      </c>
      <c r="B11" s="56">
        <v>6261</v>
      </c>
      <c r="C11" s="57">
        <v>5665</v>
      </c>
      <c r="D11" s="57">
        <v>6088</v>
      </c>
      <c r="E11" s="57">
        <v>6415</v>
      </c>
      <c r="F11" s="58">
        <f t="shared" si="0"/>
        <v>5.3712220762154983</v>
      </c>
      <c r="G11" s="56">
        <v>94005</v>
      </c>
      <c r="H11" s="57">
        <v>108627</v>
      </c>
      <c r="I11" s="57">
        <v>100509</v>
      </c>
      <c r="J11" s="57">
        <v>120641</v>
      </c>
      <c r="K11" s="58">
        <f t="shared" si="1"/>
        <v>20.030047060462252</v>
      </c>
      <c r="L11" s="56">
        <v>29001</v>
      </c>
      <c r="M11" s="57">
        <v>27477</v>
      </c>
      <c r="N11" s="57">
        <v>28066</v>
      </c>
      <c r="O11" s="57">
        <v>26990</v>
      </c>
      <c r="P11" s="58">
        <f t="shared" si="2"/>
        <v>-3.8338202807667643</v>
      </c>
      <c r="S11" s="59"/>
      <c r="U11" s="60"/>
      <c r="V11" s="60"/>
    </row>
    <row r="12" spans="1:25" ht="14.1" customHeight="1" x14ac:dyDescent="0.25">
      <c r="A12" s="9" t="s">
        <v>49</v>
      </c>
      <c r="B12" s="56">
        <v>6259</v>
      </c>
      <c r="C12" s="57">
        <v>5364</v>
      </c>
      <c r="D12" s="57">
        <v>5986</v>
      </c>
      <c r="E12" s="57">
        <v>6222</v>
      </c>
      <c r="F12" s="58">
        <f t="shared" si="0"/>
        <v>3.9425325760106933</v>
      </c>
      <c r="G12" s="56">
        <v>89901</v>
      </c>
      <c r="H12" s="57">
        <v>104063</v>
      </c>
      <c r="I12" s="57">
        <v>99059</v>
      </c>
      <c r="J12" s="57">
        <v>115473</v>
      </c>
      <c r="K12" s="58">
        <f t="shared" si="1"/>
        <v>16.569922975196594</v>
      </c>
      <c r="L12" s="56">
        <v>28095</v>
      </c>
      <c r="M12" s="57">
        <v>27062</v>
      </c>
      <c r="N12" s="57">
        <v>25101</v>
      </c>
      <c r="O12" s="57">
        <v>24799</v>
      </c>
      <c r="P12" s="58">
        <f t="shared" si="2"/>
        <v>-1.2031393171586746</v>
      </c>
      <c r="S12" s="59"/>
      <c r="U12" s="60"/>
      <c r="V12" s="60"/>
    </row>
    <row r="13" spans="1:25" ht="14.1" customHeight="1" x14ac:dyDescent="0.25">
      <c r="A13" s="9" t="s">
        <v>50</v>
      </c>
      <c r="B13" s="56">
        <v>6139</v>
      </c>
      <c r="C13" s="57">
        <v>5430</v>
      </c>
      <c r="D13" s="57">
        <v>6082</v>
      </c>
      <c r="E13" s="57">
        <v>6256</v>
      </c>
      <c r="F13" s="58">
        <f t="shared" si="0"/>
        <v>2.8609010194015072</v>
      </c>
      <c r="G13" s="56">
        <v>94603</v>
      </c>
      <c r="H13" s="57">
        <v>108439</v>
      </c>
      <c r="I13" s="57">
        <v>106949</v>
      </c>
      <c r="J13" s="57">
        <v>112013</v>
      </c>
      <c r="K13" s="58">
        <f t="shared" si="1"/>
        <v>4.7349671338675403</v>
      </c>
      <c r="L13" s="56">
        <v>29452</v>
      </c>
      <c r="M13" s="57">
        <v>27611</v>
      </c>
      <c r="N13" s="57">
        <v>26524</v>
      </c>
      <c r="O13" s="57">
        <v>26323</v>
      </c>
      <c r="P13" s="58">
        <f t="shared" si="2"/>
        <v>-0.75780425275222552</v>
      </c>
      <c r="S13" s="59"/>
      <c r="U13" s="60"/>
      <c r="W13" s="59"/>
    </row>
    <row r="14" spans="1:25" ht="14.1" customHeight="1" x14ac:dyDescent="0.25">
      <c r="A14" s="9" t="s">
        <v>51</v>
      </c>
      <c r="B14" s="56">
        <v>6863</v>
      </c>
      <c r="C14" s="57">
        <v>5152</v>
      </c>
      <c r="D14" s="57">
        <v>5091</v>
      </c>
      <c r="E14" s="57">
        <v>5456</v>
      </c>
      <c r="F14" s="58">
        <f t="shared" si="0"/>
        <v>7.1695148300923162</v>
      </c>
      <c r="G14" s="56">
        <v>92896</v>
      </c>
      <c r="H14" s="57">
        <v>103591</v>
      </c>
      <c r="I14" s="57">
        <v>101908</v>
      </c>
      <c r="J14" s="57">
        <v>106347</v>
      </c>
      <c r="K14" s="58">
        <f t="shared" si="1"/>
        <v>4.3558896259371149</v>
      </c>
      <c r="L14" s="56">
        <v>30396</v>
      </c>
      <c r="M14" s="57">
        <v>27042</v>
      </c>
      <c r="N14" s="57">
        <v>26981</v>
      </c>
      <c r="O14" s="57">
        <v>25724</v>
      </c>
      <c r="P14" s="58">
        <f t="shared" si="2"/>
        <v>-4.6588339942922774</v>
      </c>
      <c r="S14" s="189"/>
      <c r="T14" s="189"/>
      <c r="U14" s="190"/>
      <c r="V14" s="190"/>
      <c r="W14" s="189"/>
      <c r="X14" s="189"/>
    </row>
    <row r="15" spans="1:25" ht="14.1" customHeight="1" x14ac:dyDescent="0.25">
      <c r="A15" s="9" t="s">
        <v>52</v>
      </c>
      <c r="B15" s="56">
        <v>5175</v>
      </c>
      <c r="C15" s="57">
        <v>5094</v>
      </c>
      <c r="D15" s="57">
        <v>5679</v>
      </c>
      <c r="E15" s="57">
        <v>5856</v>
      </c>
      <c r="F15" s="58">
        <f t="shared" si="0"/>
        <v>3.1167459059693536</v>
      </c>
      <c r="G15" s="56">
        <v>85061</v>
      </c>
      <c r="H15" s="57">
        <v>102522</v>
      </c>
      <c r="I15" s="57">
        <v>91978</v>
      </c>
      <c r="J15" s="57">
        <v>112581</v>
      </c>
      <c r="K15" s="58">
        <f t="shared" si="1"/>
        <v>22.39992172041141</v>
      </c>
      <c r="L15" s="56">
        <v>27762</v>
      </c>
      <c r="M15" s="57">
        <v>26273</v>
      </c>
      <c r="N15" s="57">
        <v>25262</v>
      </c>
      <c r="O15" s="57">
        <v>26023</v>
      </c>
      <c r="P15" s="58">
        <f t="shared" si="2"/>
        <v>3.0124297363629093</v>
      </c>
      <c r="S15" s="59"/>
      <c r="U15" s="60"/>
      <c r="V15" s="60"/>
    </row>
    <row r="16" spans="1:25" ht="14.1" customHeight="1" x14ac:dyDescent="0.25">
      <c r="A16" s="9" t="s">
        <v>53</v>
      </c>
      <c r="B16" s="56">
        <v>6472</v>
      </c>
      <c r="C16" s="57">
        <v>5586</v>
      </c>
      <c r="D16" s="57">
        <v>5864</v>
      </c>
      <c r="E16" s="57">
        <v>5968</v>
      </c>
      <c r="F16" s="58">
        <f t="shared" si="0"/>
        <v>1.7735334242837686</v>
      </c>
      <c r="G16" s="56">
        <v>96632</v>
      </c>
      <c r="H16" s="57">
        <v>100479</v>
      </c>
      <c r="I16" s="57">
        <v>110204</v>
      </c>
      <c r="J16" s="57">
        <v>114826</v>
      </c>
      <c r="K16" s="58">
        <f t="shared" si="1"/>
        <v>4.1940401437334351</v>
      </c>
      <c r="L16" s="56">
        <v>28373</v>
      </c>
      <c r="M16" s="57">
        <v>27348</v>
      </c>
      <c r="N16" s="57">
        <v>25603</v>
      </c>
      <c r="O16" s="57">
        <v>26317</v>
      </c>
      <c r="P16" s="58">
        <f t="shared" si="2"/>
        <v>2.7887356950357489</v>
      </c>
      <c r="S16" s="59"/>
      <c r="U16" s="60"/>
    </row>
    <row r="17" spans="1:28" ht="14.1" customHeight="1" x14ac:dyDescent="0.25">
      <c r="A17" s="9" t="s">
        <v>35</v>
      </c>
      <c r="B17" s="56">
        <v>7035</v>
      </c>
      <c r="C17" s="57">
        <v>4971</v>
      </c>
      <c r="D17" s="57">
        <v>5747</v>
      </c>
      <c r="E17" s="57">
        <v>5859</v>
      </c>
      <c r="F17" s="58">
        <f t="shared" si="0"/>
        <v>1.948842874543244</v>
      </c>
      <c r="G17" s="56">
        <v>82636</v>
      </c>
      <c r="H17" s="57">
        <v>96928</v>
      </c>
      <c r="I17" s="57">
        <v>98059</v>
      </c>
      <c r="J17" s="57">
        <v>105224</v>
      </c>
      <c r="K17" s="58">
        <f t="shared" si="1"/>
        <v>7.3068254826176071</v>
      </c>
      <c r="L17" s="56">
        <v>26279</v>
      </c>
      <c r="M17" s="57">
        <v>26277</v>
      </c>
      <c r="N17" s="57">
        <v>24766</v>
      </c>
      <c r="O17" s="57">
        <v>25321</v>
      </c>
      <c r="P17" s="58">
        <f t="shared" si="2"/>
        <v>2.2409755309698687</v>
      </c>
      <c r="S17" s="59"/>
      <c r="U17" s="60"/>
      <c r="V17" s="60"/>
    </row>
    <row r="18" spans="1:28" ht="14.1" customHeight="1" x14ac:dyDescent="0.25">
      <c r="A18" s="14" t="s">
        <v>36</v>
      </c>
      <c r="B18" s="61">
        <v>8200</v>
      </c>
      <c r="C18" s="62">
        <v>4877.3333000000002</v>
      </c>
      <c r="D18" s="62">
        <v>6107</v>
      </c>
      <c r="E18" s="62">
        <v>6187</v>
      </c>
      <c r="F18" s="58">
        <f t="shared" si="0"/>
        <v>1.309972163091544</v>
      </c>
      <c r="G18" s="61">
        <v>122703</v>
      </c>
      <c r="H18" s="62">
        <v>127064.66666666701</v>
      </c>
      <c r="I18" s="62">
        <v>125133</v>
      </c>
      <c r="J18" s="62">
        <v>132619</v>
      </c>
      <c r="K18" s="58">
        <f t="shared" si="1"/>
        <v>5.982434689490379</v>
      </c>
      <c r="L18" s="61">
        <v>27479</v>
      </c>
      <c r="M18" s="62">
        <v>26887.666666666668</v>
      </c>
      <c r="N18" s="62">
        <v>24965</v>
      </c>
      <c r="O18" s="62">
        <v>25392</v>
      </c>
      <c r="P18" s="58">
        <f t="shared" si="2"/>
        <v>1.7103945523733177</v>
      </c>
      <c r="S18" s="59"/>
    </row>
    <row r="19" spans="1:28" ht="14.1" hidden="1" customHeight="1" x14ac:dyDescent="0.25">
      <c r="A19" s="278" t="s">
        <v>186</v>
      </c>
      <c r="B19" s="279">
        <v>74971</v>
      </c>
      <c r="C19" s="280">
        <f>SUM(C6:C17)</f>
        <v>53312.800000000003</v>
      </c>
      <c r="D19" s="280">
        <f>SUM(D7:D17)</f>
        <v>59645</v>
      </c>
      <c r="E19" s="280">
        <f>SUM(E7:E18)</f>
        <v>71915</v>
      </c>
      <c r="F19" s="281">
        <f>((E19/D19)-1)*100</f>
        <v>20.571715986251981</v>
      </c>
      <c r="G19" s="279">
        <v>1054758</v>
      </c>
      <c r="H19" s="280">
        <v>1060078</v>
      </c>
      <c r="I19" s="280">
        <f>SUM(I7:I17)</f>
        <v>1047878</v>
      </c>
      <c r="J19" s="280">
        <f>SUM(J7:J18)</f>
        <v>1307112</v>
      </c>
      <c r="K19" s="281">
        <f>((J19/I19)-1)*100</f>
        <v>24.738948618064317</v>
      </c>
      <c r="L19" s="279">
        <v>332385</v>
      </c>
      <c r="M19" s="280">
        <v>285813.2</v>
      </c>
      <c r="N19" s="280">
        <f>SUM(N7:N17)</f>
        <v>283925</v>
      </c>
      <c r="O19" s="280">
        <f>SUM(O7:O18)</f>
        <v>305836</v>
      </c>
      <c r="P19" s="281">
        <f>((O19/N19)-1)*100</f>
        <v>7.717178832438143</v>
      </c>
    </row>
    <row r="20" spans="1:28" ht="15.95" customHeight="1" x14ac:dyDescent="0.25">
      <c r="A20" s="278" t="s">
        <v>26</v>
      </c>
      <c r="B20" s="279">
        <v>74971</v>
      </c>
      <c r="C20" s="280">
        <f>SUM(C7:C18)</f>
        <v>58190.133300000001</v>
      </c>
      <c r="D20" s="280">
        <f>SUM(D7:D18)</f>
        <v>65752</v>
      </c>
      <c r="E20" s="280">
        <f>SUM(E7:E18)</f>
        <v>71915</v>
      </c>
      <c r="F20" s="281">
        <f>((E20/D20)-1)*100</f>
        <v>9.3730989171431958</v>
      </c>
      <c r="G20" s="279">
        <v>1054758</v>
      </c>
      <c r="H20" s="280">
        <v>1187142.666666667</v>
      </c>
      <c r="I20" s="280">
        <f>SUM(I7:I18)</f>
        <v>1173011</v>
      </c>
      <c r="J20" s="280">
        <f>SUM(J7:J18)</f>
        <v>1307112</v>
      </c>
      <c r="K20" s="281">
        <f>((J20/I20)-1)*100</f>
        <v>11.432203108069739</v>
      </c>
      <c r="L20" s="279">
        <v>332385</v>
      </c>
      <c r="M20" s="280">
        <v>312700.8666666667</v>
      </c>
      <c r="N20" s="280">
        <f>SUM(N7:N18)</f>
        <v>308890</v>
      </c>
      <c r="O20" s="280">
        <f>SUM(O7:O18)</f>
        <v>305836</v>
      </c>
      <c r="P20" s="281">
        <f>((O20/N20)-1)*100</f>
        <v>-0.98870147949108311</v>
      </c>
    </row>
    <row r="21" spans="1:28" ht="14.25" customHeight="1" x14ac:dyDescent="0.25">
      <c r="A21" s="25"/>
      <c r="B21" s="20"/>
      <c r="C21" s="20"/>
      <c r="D21" s="20"/>
      <c r="E21" s="20"/>
      <c r="F21" s="20"/>
      <c r="G21" s="22"/>
      <c r="H21" s="22"/>
      <c r="I21" s="23"/>
      <c r="J21" s="23"/>
      <c r="K21" s="24"/>
      <c r="L21" s="22"/>
      <c r="M21" s="22"/>
      <c r="N21" s="22"/>
      <c r="O21" s="22"/>
      <c r="P21" s="63" t="s">
        <v>25</v>
      </c>
    </row>
    <row r="22" spans="1:28" ht="0.75" customHeight="1" x14ac:dyDescent="0.25">
      <c r="A22" s="25"/>
      <c r="B22" s="20"/>
      <c r="C22" s="20"/>
      <c r="D22" s="20"/>
      <c r="E22" s="20"/>
      <c r="F22" s="20"/>
      <c r="G22" s="22"/>
      <c r="H22" s="22"/>
      <c r="I22" s="23"/>
      <c r="J22" s="23"/>
      <c r="K22" s="24"/>
      <c r="L22" s="22"/>
      <c r="M22" s="22"/>
      <c r="N22" s="22"/>
      <c r="O22" s="22"/>
      <c r="P22" s="64"/>
    </row>
    <row r="23" spans="1:28" ht="38.1" customHeight="1" x14ac:dyDescent="0.25"/>
    <row r="24" spans="1:28" ht="14.25" customHeight="1" x14ac:dyDescent="0.25">
      <c r="A24" s="3" t="s">
        <v>76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28" ht="14.1" customHeight="1" x14ac:dyDescent="0.25">
      <c r="A25" s="260"/>
      <c r="B25" s="368" t="s">
        <v>66</v>
      </c>
      <c r="C25" s="369"/>
      <c r="D25" s="369"/>
      <c r="E25" s="369"/>
      <c r="F25" s="369"/>
      <c r="G25" s="369"/>
      <c r="H25" s="369"/>
      <c r="I25" s="369"/>
      <c r="J25" s="369"/>
      <c r="K25" s="369"/>
      <c r="L25" s="369"/>
      <c r="M25" s="369"/>
      <c r="N25" s="369"/>
      <c r="O25" s="369"/>
      <c r="P25" s="370"/>
    </row>
    <row r="26" spans="1:28" ht="14.1" customHeight="1" x14ac:dyDescent="0.25">
      <c r="A26" s="261" t="s">
        <v>42</v>
      </c>
      <c r="B26" s="356" t="s">
        <v>11</v>
      </c>
      <c r="C26" s="356"/>
      <c r="D26" s="356"/>
      <c r="E26" s="356"/>
      <c r="F26" s="356"/>
      <c r="G26" s="356" t="s">
        <v>12</v>
      </c>
      <c r="H26" s="356"/>
      <c r="I26" s="356"/>
      <c r="J26" s="356"/>
      <c r="K26" s="356"/>
      <c r="L26" s="356" t="s">
        <v>13</v>
      </c>
      <c r="M26" s="356"/>
      <c r="N26" s="356"/>
      <c r="O26" s="356"/>
      <c r="P26" s="356"/>
    </row>
    <row r="27" spans="1:28" ht="14.1" customHeight="1" x14ac:dyDescent="0.25">
      <c r="A27" s="232"/>
      <c r="B27" s="233">
        <v>2019</v>
      </c>
      <c r="C27" s="233" t="s">
        <v>72</v>
      </c>
      <c r="D27" s="233" t="s">
        <v>139</v>
      </c>
      <c r="E27" s="233" t="s">
        <v>166</v>
      </c>
      <c r="F27" s="233" t="s">
        <v>43</v>
      </c>
      <c r="G27" s="233">
        <v>2019</v>
      </c>
      <c r="H27" s="233" t="s">
        <v>72</v>
      </c>
      <c r="I27" s="233" t="s">
        <v>139</v>
      </c>
      <c r="J27" s="233" t="s">
        <v>166</v>
      </c>
      <c r="K27" s="233" t="s">
        <v>43</v>
      </c>
      <c r="L27" s="233">
        <v>2019</v>
      </c>
      <c r="M27" s="233" t="s">
        <v>72</v>
      </c>
      <c r="N27" s="233" t="s">
        <v>139</v>
      </c>
      <c r="O27" s="233" t="s">
        <v>166</v>
      </c>
      <c r="P27" s="233" t="s">
        <v>43</v>
      </c>
    </row>
    <row r="28" spans="1:28" ht="14.1" customHeight="1" x14ac:dyDescent="0.25">
      <c r="A28" s="9" t="s">
        <v>44</v>
      </c>
      <c r="B28" s="56">
        <v>84.103700000000003</v>
      </c>
      <c r="C28" s="11">
        <v>53.046999999999997</v>
      </c>
      <c r="D28" s="11">
        <v>71.963499999999996</v>
      </c>
      <c r="E28" s="11">
        <v>84.394100000000009</v>
      </c>
      <c r="F28" s="58">
        <f t="shared" ref="F28:F39" si="3">((E28/D28)-1)*100</f>
        <v>17.273478916395145</v>
      </c>
      <c r="G28" s="56">
        <v>5310.3504999999996</v>
      </c>
      <c r="H28" s="11">
        <v>5907.2145999999993</v>
      </c>
      <c r="I28" s="11">
        <v>5950.6952000000001</v>
      </c>
      <c r="J28" s="11">
        <v>6985.7704071418193</v>
      </c>
      <c r="K28" s="58">
        <f t="shared" ref="K28:K39" si="4">((J28/I28)-1)*100</f>
        <v>17.39418962580741</v>
      </c>
      <c r="L28" s="56">
        <v>6447.8649999999998</v>
      </c>
      <c r="M28" s="11">
        <v>6354.7434999999996</v>
      </c>
      <c r="N28" s="11">
        <v>6556.7764999999999</v>
      </c>
      <c r="O28" s="11">
        <v>6543.3915999999999</v>
      </c>
      <c r="P28" s="58">
        <f t="shared" ref="P28:P39" si="5">((O28/N28)-1)*100</f>
        <v>-0.20413842076208999</v>
      </c>
      <c r="Q28" s="59"/>
      <c r="R28" s="59"/>
      <c r="S28" s="59"/>
      <c r="T28" s="59"/>
      <c r="U28" s="59"/>
      <c r="V28" s="59"/>
      <c r="W28" s="59"/>
      <c r="X28" s="59"/>
      <c r="AA28" s="59"/>
      <c r="AB28" s="59"/>
    </row>
    <row r="29" spans="1:28" ht="14.1" customHeight="1" x14ac:dyDescent="0.25">
      <c r="A29" s="9" t="s">
        <v>45</v>
      </c>
      <c r="B29" s="56">
        <v>69.637050000000002</v>
      </c>
      <c r="C29" s="11">
        <v>51.2</v>
      </c>
      <c r="D29" s="57">
        <v>59.415999999999997</v>
      </c>
      <c r="E29" s="57">
        <v>73.021039999999999</v>
      </c>
      <c r="F29" s="58">
        <f t="shared" si="3"/>
        <v>22.897939948835333</v>
      </c>
      <c r="G29" s="56">
        <v>5038.6448399999999</v>
      </c>
      <c r="H29" s="11">
        <v>5840.2</v>
      </c>
      <c r="I29" s="57">
        <v>6076.2882</v>
      </c>
      <c r="J29" s="57">
        <v>6900.9563511781598</v>
      </c>
      <c r="K29" s="58">
        <f t="shared" si="4"/>
        <v>13.571906467144856</v>
      </c>
      <c r="L29" s="56">
        <v>6194.8548000000001</v>
      </c>
      <c r="M29" s="11">
        <v>6147.4</v>
      </c>
      <c r="N29" s="57">
        <v>6095.5230000000001</v>
      </c>
      <c r="O29" s="57">
        <v>6291.7582000000002</v>
      </c>
      <c r="P29" s="58">
        <f t="shared" si="5"/>
        <v>3.2193332713206013</v>
      </c>
      <c r="Q29" s="59"/>
      <c r="R29" s="59"/>
      <c r="S29" s="59"/>
      <c r="T29" s="59"/>
      <c r="U29" s="59"/>
      <c r="V29" s="59"/>
      <c r="W29" s="59"/>
      <c r="X29" s="59"/>
      <c r="AA29" s="59"/>
      <c r="AB29" s="59"/>
    </row>
    <row r="30" spans="1:28" ht="14.1" customHeight="1" x14ac:dyDescent="0.25">
      <c r="A30" s="9" t="s">
        <v>46</v>
      </c>
      <c r="B30" s="66">
        <v>77.879000000000005</v>
      </c>
      <c r="C30" s="11">
        <v>49.47</v>
      </c>
      <c r="D30" s="57">
        <v>62.180999999999997</v>
      </c>
      <c r="E30" s="57">
        <v>77.977199999999996</v>
      </c>
      <c r="F30" s="58">
        <f t="shared" si="3"/>
        <v>25.403579871664974</v>
      </c>
      <c r="G30" s="56">
        <v>5461.8990000000003</v>
      </c>
      <c r="H30" s="11">
        <v>5891.4</v>
      </c>
      <c r="I30" s="57">
        <v>6356.5551999999998</v>
      </c>
      <c r="J30" s="57">
        <v>7897.9926824512359</v>
      </c>
      <c r="K30" s="58">
        <f t="shared" si="4"/>
        <v>24.249572826036903</v>
      </c>
      <c r="L30" s="56">
        <v>6749.1540000000005</v>
      </c>
      <c r="M30" s="11">
        <v>6194.3</v>
      </c>
      <c r="N30" s="57">
        <v>6367.53</v>
      </c>
      <c r="O30" s="57">
        <v>6660.0039999999999</v>
      </c>
      <c r="P30" s="58">
        <f t="shared" si="5"/>
        <v>4.5932096118903365</v>
      </c>
      <c r="Q30" s="59"/>
      <c r="R30" s="59"/>
      <c r="S30" s="59"/>
      <c r="T30" s="59"/>
      <c r="U30" s="59"/>
      <c r="V30" s="59"/>
      <c r="W30" s="59"/>
      <c r="X30" s="59"/>
      <c r="AA30" s="59"/>
      <c r="AB30" s="59"/>
    </row>
    <row r="31" spans="1:28" ht="14.1" customHeight="1" x14ac:dyDescent="0.25">
      <c r="A31" s="9" t="s">
        <v>47</v>
      </c>
      <c r="B31" s="56">
        <v>68.153000000000006</v>
      </c>
      <c r="C31" s="11">
        <v>61.545499999999997</v>
      </c>
      <c r="D31" s="57">
        <v>67.744</v>
      </c>
      <c r="E31" s="57">
        <v>85.581100000000006</v>
      </c>
      <c r="F31" s="58">
        <f t="shared" si="3"/>
        <v>26.330154700047249</v>
      </c>
      <c r="G31" s="56">
        <v>6083.8469999999998</v>
      </c>
      <c r="H31" s="11">
        <v>7352.9870999999994</v>
      </c>
      <c r="I31" s="57">
        <v>7360.4695000000002</v>
      </c>
      <c r="J31" s="57">
        <v>8832.5274192579182</v>
      </c>
      <c r="K31" s="58">
        <f t="shared" si="4"/>
        <v>19.999511162405035</v>
      </c>
      <c r="L31" s="56">
        <v>6576.4796999999999</v>
      </c>
      <c r="M31" s="11">
        <v>6052.1270000000004</v>
      </c>
      <c r="N31" s="57">
        <v>6999.9439000000002</v>
      </c>
      <c r="O31" s="57">
        <v>6730.6279999999997</v>
      </c>
      <c r="P31" s="58">
        <f t="shared" si="5"/>
        <v>-3.8474008341695454</v>
      </c>
      <c r="R31" s="59"/>
      <c r="S31" s="59"/>
      <c r="U31" s="59"/>
    </row>
    <row r="32" spans="1:28" ht="14.1" customHeight="1" x14ac:dyDescent="0.25">
      <c r="A32" s="9" t="s">
        <v>88</v>
      </c>
      <c r="B32" s="56">
        <v>84.507999999999996</v>
      </c>
      <c r="C32" s="57">
        <v>72.617500000000007</v>
      </c>
      <c r="D32" s="57">
        <v>85.271539999999987</v>
      </c>
      <c r="E32" s="57">
        <v>91.026399999999995</v>
      </c>
      <c r="F32" s="58">
        <f t="shared" si="3"/>
        <v>6.7488636888697107</v>
      </c>
      <c r="G32" s="56">
        <v>7041.0680000000002</v>
      </c>
      <c r="H32" s="11">
        <v>8122.7717000000002</v>
      </c>
      <c r="I32" s="57">
        <v>8183.9435000000003</v>
      </c>
      <c r="J32" s="57">
        <v>9790.0996999999988</v>
      </c>
      <c r="K32" s="58">
        <f t="shared" si="4"/>
        <v>19.625700006359992</v>
      </c>
      <c r="L32" s="56">
        <v>7118.0360000000001</v>
      </c>
      <c r="M32" s="57">
        <v>6950.1544999999996</v>
      </c>
      <c r="N32" s="57">
        <v>7126.4160000000002</v>
      </c>
      <c r="O32" s="57">
        <v>7146.4724999999999</v>
      </c>
      <c r="P32" s="58">
        <f t="shared" si="5"/>
        <v>0.28143880458282311</v>
      </c>
      <c r="R32" s="59"/>
      <c r="S32" s="59"/>
      <c r="U32" s="59"/>
    </row>
    <row r="33" spans="1:21" ht="14.1" customHeight="1" x14ac:dyDescent="0.25">
      <c r="A33" s="9" t="s">
        <v>49</v>
      </c>
      <c r="B33" s="56">
        <v>85.433800000000005</v>
      </c>
      <c r="C33" s="57">
        <v>72.143500000000003</v>
      </c>
      <c r="D33" s="57">
        <v>83.694999999999993</v>
      </c>
      <c r="E33" s="57">
        <v>86.875</v>
      </c>
      <c r="F33" s="58">
        <f t="shared" si="3"/>
        <v>3.7995101260529296</v>
      </c>
      <c r="G33" s="56">
        <v>6839.2110000000002</v>
      </c>
      <c r="H33" s="57">
        <v>7937.4292999999998</v>
      </c>
      <c r="I33" s="57">
        <v>8230.5277000000006</v>
      </c>
      <c r="J33" s="57">
        <v>9388.3471632366272</v>
      </c>
      <c r="K33" s="58">
        <f t="shared" si="4"/>
        <v>14.067378246435247</v>
      </c>
      <c r="L33" s="56">
        <v>6861.7619999999997</v>
      </c>
      <c r="M33" s="57">
        <v>6833.277</v>
      </c>
      <c r="N33" s="57">
        <v>6560.7160000000003</v>
      </c>
      <c r="O33" s="57">
        <v>6505.8649999999998</v>
      </c>
      <c r="P33" s="58">
        <f t="shared" si="5"/>
        <v>-0.83605204066142802</v>
      </c>
      <c r="R33" s="59"/>
      <c r="S33" s="59"/>
      <c r="U33" s="59"/>
    </row>
    <row r="34" spans="1:21" ht="14.1" customHeight="1" x14ac:dyDescent="0.25">
      <c r="A34" s="9" t="s">
        <v>50</v>
      </c>
      <c r="B34" s="56">
        <v>87.769000000000005</v>
      </c>
      <c r="C34" s="11">
        <v>70.525499999999994</v>
      </c>
      <c r="D34" s="57">
        <v>88.284600000000012</v>
      </c>
      <c r="E34" s="57">
        <v>90.149000000000001</v>
      </c>
      <c r="F34" s="58">
        <f t="shared" si="3"/>
        <v>2.1118065891446491</v>
      </c>
      <c r="G34" s="56">
        <v>7148.348</v>
      </c>
      <c r="H34" s="11">
        <v>8295.8266999999996</v>
      </c>
      <c r="I34" s="57">
        <v>8385.4964</v>
      </c>
      <c r="J34" s="57">
        <v>8864.357</v>
      </c>
      <c r="K34" s="58">
        <f t="shared" si="4"/>
        <v>5.7105814272366828</v>
      </c>
      <c r="L34" s="56">
        <v>7219.2640000000001</v>
      </c>
      <c r="M34" s="11">
        <v>7030.7550000000001</v>
      </c>
      <c r="N34" s="57">
        <v>7028.8180000000002</v>
      </c>
      <c r="O34" s="57">
        <v>6986.3530000000001</v>
      </c>
      <c r="P34" s="58">
        <f t="shared" si="5"/>
        <v>-0.60415563470274103</v>
      </c>
      <c r="R34" s="59"/>
      <c r="S34" s="59"/>
      <c r="U34" s="59"/>
    </row>
    <row r="35" spans="1:21" ht="14.1" customHeight="1" x14ac:dyDescent="0.25">
      <c r="A35" s="9" t="s">
        <v>51</v>
      </c>
      <c r="B35" s="56">
        <v>96.125399999999999</v>
      </c>
      <c r="C35" s="11">
        <v>68.704700000000003</v>
      </c>
      <c r="D35" s="57">
        <v>75.811399999999992</v>
      </c>
      <c r="E35" s="57">
        <v>81.046000000000006</v>
      </c>
      <c r="F35" s="58">
        <f t="shared" si="3"/>
        <v>6.9047663016380323</v>
      </c>
      <c r="G35" s="56">
        <v>6890.4336000000003</v>
      </c>
      <c r="H35" s="11">
        <v>7967.5677000000005</v>
      </c>
      <c r="I35" s="57">
        <v>8115.6414999999997</v>
      </c>
      <c r="J35" s="57">
        <v>8800.1307615505157</v>
      </c>
      <c r="K35" s="58">
        <f t="shared" si="4"/>
        <v>8.4341978579329346</v>
      </c>
      <c r="L35" s="56">
        <v>7481.3849900000005</v>
      </c>
      <c r="M35" s="11">
        <v>6910.3010000000004</v>
      </c>
      <c r="N35" s="57">
        <v>7119.0932000000003</v>
      </c>
      <c r="O35" s="57">
        <v>6796.3530000000001</v>
      </c>
      <c r="P35" s="58">
        <f t="shared" si="5"/>
        <v>-4.5334453550910148</v>
      </c>
      <c r="R35" s="59"/>
      <c r="S35" s="59"/>
      <c r="U35" s="59"/>
    </row>
    <row r="36" spans="1:21" ht="14.1" customHeight="1" x14ac:dyDescent="0.25">
      <c r="A36" s="9" t="s">
        <v>52</v>
      </c>
      <c r="B36" s="56">
        <v>73.761920000000003</v>
      </c>
      <c r="C36" s="11">
        <v>68.432000000000002</v>
      </c>
      <c r="D36" s="57">
        <v>85.390500000000003</v>
      </c>
      <c r="E36" s="57">
        <v>85.597499999999997</v>
      </c>
      <c r="F36" s="58">
        <f t="shared" si="3"/>
        <v>0.2424157254027115</v>
      </c>
      <c r="G36" s="56">
        <v>6354.1637000000001</v>
      </c>
      <c r="H36" s="11">
        <v>7863.8806000000004</v>
      </c>
      <c r="I36" s="57">
        <v>7377.4636</v>
      </c>
      <c r="J36" s="57">
        <v>9207.6349250844232</v>
      </c>
      <c r="K36" s="58">
        <f t="shared" si="4"/>
        <v>24.807595459832889</v>
      </c>
      <c r="L36" s="56">
        <v>6789.3554999999997</v>
      </c>
      <c r="M36" s="11">
        <v>6847</v>
      </c>
      <c r="N36" s="57">
        <v>6705.5865999999996</v>
      </c>
      <c r="O36" s="57">
        <v>6891.3530000000001</v>
      </c>
      <c r="P36" s="58">
        <f t="shared" si="5"/>
        <v>2.7703228827139492</v>
      </c>
      <c r="S36" s="59"/>
      <c r="U36" s="60"/>
    </row>
    <row r="37" spans="1:21" ht="14.1" customHeight="1" x14ac:dyDescent="0.25">
      <c r="A37" s="9" t="s">
        <v>53</v>
      </c>
      <c r="B37" s="56">
        <v>91.194999999999993</v>
      </c>
      <c r="C37" s="57">
        <v>74.608500000000006</v>
      </c>
      <c r="D37" s="57">
        <v>86.663399999999996</v>
      </c>
      <c r="E37" s="57">
        <v>88.149000000000001</v>
      </c>
      <c r="F37" s="58">
        <f t="shared" si="3"/>
        <v>1.7142184590034582</v>
      </c>
      <c r="G37" s="56">
        <v>7119.6332999999995</v>
      </c>
      <c r="H37" s="57">
        <v>7649.2201999999997</v>
      </c>
      <c r="I37" s="57">
        <v>8933.1276999999991</v>
      </c>
      <c r="J37" s="57">
        <v>9324.1501880340456</v>
      </c>
      <c r="K37" s="58">
        <f t="shared" si="4"/>
        <v>4.3772181610484129</v>
      </c>
      <c r="L37" s="56">
        <v>7014.2014600000002</v>
      </c>
      <c r="M37" s="57">
        <v>6971.5285000000003</v>
      </c>
      <c r="N37" s="57">
        <v>6800.5450000000001</v>
      </c>
      <c r="O37" s="57">
        <v>6984.9809999999998</v>
      </c>
      <c r="P37" s="58">
        <f t="shared" si="5"/>
        <v>2.7120767526720213</v>
      </c>
      <c r="S37" s="59"/>
      <c r="U37" s="60"/>
    </row>
    <row r="38" spans="1:21" ht="14.1" customHeight="1" x14ac:dyDescent="0.25">
      <c r="A38" s="9" t="s">
        <v>35</v>
      </c>
      <c r="B38" s="56">
        <v>98.947500000000005</v>
      </c>
      <c r="C38" s="11">
        <v>67.355999999999995</v>
      </c>
      <c r="D38" s="57">
        <v>83.20872</v>
      </c>
      <c r="E38" s="57">
        <v>84.936000000000007</v>
      </c>
      <c r="F38" s="58">
        <f t="shared" si="3"/>
        <v>2.0758401282942485</v>
      </c>
      <c r="G38" s="56">
        <v>6087.37745</v>
      </c>
      <c r="H38" s="11">
        <v>7536.8625000000002</v>
      </c>
      <c r="I38" s="57">
        <v>7935.9793</v>
      </c>
      <c r="J38" s="57">
        <v>8392.9750000000004</v>
      </c>
      <c r="K38" s="58">
        <f t="shared" si="4"/>
        <v>5.7585293852770114</v>
      </c>
      <c r="L38" s="56">
        <v>6448.6424999999999</v>
      </c>
      <c r="M38" s="11">
        <v>6579.9560000000001</v>
      </c>
      <c r="N38" s="57">
        <v>6592.0797000000002</v>
      </c>
      <c r="O38" s="57">
        <v>6720.8950000000004</v>
      </c>
      <c r="P38" s="58">
        <f t="shared" si="5"/>
        <v>1.954091968881988</v>
      </c>
      <c r="S38" s="59"/>
      <c r="U38" s="60"/>
    </row>
    <row r="39" spans="1:21" ht="14.1" customHeight="1" x14ac:dyDescent="0.25">
      <c r="A39" s="14" t="s">
        <v>36</v>
      </c>
      <c r="B39" s="61">
        <v>111.815</v>
      </c>
      <c r="C39" s="16">
        <v>65.2207333333333</v>
      </c>
      <c r="D39" s="62">
        <v>88.911119999999997</v>
      </c>
      <c r="E39" s="62">
        <v>90.424999999999997</v>
      </c>
      <c r="F39" s="58">
        <f t="shared" si="3"/>
        <v>1.7026891574417169</v>
      </c>
      <c r="G39" s="61">
        <v>8498.7610000000004</v>
      </c>
      <c r="H39" s="16">
        <v>9289.1314666666694</v>
      </c>
      <c r="I39" s="62">
        <v>9758.5020999999997</v>
      </c>
      <c r="J39" s="62">
        <v>10328.634</v>
      </c>
      <c r="K39" s="58">
        <f t="shared" si="4"/>
        <v>5.8424120234600307</v>
      </c>
      <c r="L39" s="61">
        <v>6416.19</v>
      </c>
      <c r="M39" s="16">
        <v>6929.3519999999999</v>
      </c>
      <c r="N39" s="62">
        <v>6669.0739999999996</v>
      </c>
      <c r="O39" s="62">
        <v>6791.6549999999997</v>
      </c>
      <c r="P39" s="58">
        <f t="shared" si="5"/>
        <v>1.8380512796829063</v>
      </c>
      <c r="S39" s="59"/>
    </row>
    <row r="40" spans="1:21" ht="14.1" hidden="1" customHeight="1" x14ac:dyDescent="0.25">
      <c r="A40" s="278" t="s">
        <v>186</v>
      </c>
      <c r="B40" s="279">
        <v>1029.3283700000002</v>
      </c>
      <c r="C40" s="280">
        <f>SUM(C27:C38)</f>
        <v>709.65020000000004</v>
      </c>
      <c r="D40" s="280">
        <f>SUM(D28:D38)</f>
        <v>849.62965999999983</v>
      </c>
      <c r="E40" s="280">
        <f>SUM(E28:E39)</f>
        <v>1019.17734</v>
      </c>
      <c r="F40" s="281">
        <f>((E40/D40)-1)*100</f>
        <v>19.955480367764022</v>
      </c>
      <c r="G40" s="279">
        <v>1054758</v>
      </c>
      <c r="H40" s="280">
        <v>1060078</v>
      </c>
      <c r="I40" s="280">
        <f>SUM(I28:I38)</f>
        <v>82906.1878</v>
      </c>
      <c r="J40" s="280">
        <f>SUM(J28:J39)</f>
        <v>104713.57559793476</v>
      </c>
      <c r="K40" s="281">
        <f>((J40/I40)-1)*100</f>
        <v>26.303691409068453</v>
      </c>
      <c r="L40" s="279">
        <v>332385</v>
      </c>
      <c r="M40" s="280">
        <v>285813.2</v>
      </c>
      <c r="N40" s="280">
        <f>SUM(N28:N38)</f>
        <v>73953.027900000001</v>
      </c>
      <c r="O40" s="280">
        <f>SUM(O28:O39)</f>
        <v>81049.709300000002</v>
      </c>
      <c r="P40" s="281">
        <f>((O40/N40)-1)*100</f>
        <v>9.5962012665609784</v>
      </c>
    </row>
    <row r="41" spans="1:21" ht="15.95" customHeight="1" x14ac:dyDescent="0.25">
      <c r="A41" s="278" t="s">
        <v>26</v>
      </c>
      <c r="B41" s="279">
        <v>1029.3283700000002</v>
      </c>
      <c r="C41" s="280">
        <f>SUM(C28:C39)</f>
        <v>774.87093333333337</v>
      </c>
      <c r="D41" s="280">
        <f>SUM(D28:D39)</f>
        <v>938.54077999999981</v>
      </c>
      <c r="E41" s="280">
        <f>SUM(E28:E39)</f>
        <v>1019.17734</v>
      </c>
      <c r="F41" s="281">
        <f>((E41/D41)-1)*100</f>
        <v>8.5916948648731228</v>
      </c>
      <c r="G41" s="279">
        <v>1054758</v>
      </c>
      <c r="H41" s="280">
        <v>1187142.666666667</v>
      </c>
      <c r="I41" s="280">
        <f>SUM(I28:I39)</f>
        <v>92664.689899999998</v>
      </c>
      <c r="J41" s="280">
        <f>SUM(J28:J39)</f>
        <v>104713.57559793476</v>
      </c>
      <c r="K41" s="281">
        <f>((J41/I41)-1)*100</f>
        <v>13.002672011245519</v>
      </c>
      <c r="L41" s="279">
        <v>332385</v>
      </c>
      <c r="M41" s="280">
        <v>312700.8666666667</v>
      </c>
      <c r="N41" s="280">
        <f>SUM(N28:N39)</f>
        <v>80622.101899999994</v>
      </c>
      <c r="O41" s="280">
        <f>SUM(O28:O39)</f>
        <v>81049.709300000002</v>
      </c>
      <c r="P41" s="281">
        <f>((O41/N41)-1)*100</f>
        <v>0.53038483235079426</v>
      </c>
    </row>
    <row r="42" spans="1:21" ht="9" customHeight="1" x14ac:dyDescent="0.25">
      <c r="A42" s="4" t="s">
        <v>74</v>
      </c>
    </row>
    <row r="43" spans="1:21" ht="9" customHeight="1" x14ac:dyDescent="0.25">
      <c r="A43" s="215" t="s">
        <v>159</v>
      </c>
    </row>
    <row r="44" spans="1:21" ht="9" customHeight="1" x14ac:dyDescent="0.25">
      <c r="A44" s="160" t="s">
        <v>173</v>
      </c>
    </row>
    <row r="45" spans="1:21" ht="9" customHeight="1" x14ac:dyDescent="0.15">
      <c r="A45" s="191" t="s">
        <v>174</v>
      </c>
    </row>
  </sheetData>
  <mergeCells count="8">
    <mergeCell ref="B4:P4"/>
    <mergeCell ref="B26:F26"/>
    <mergeCell ref="G26:K26"/>
    <mergeCell ref="L26:P26"/>
    <mergeCell ref="B25:P25"/>
    <mergeCell ref="B5:F5"/>
    <mergeCell ref="G5:K5"/>
    <mergeCell ref="L5:P5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CJK10496 IQ4864 SM10496:ACI10496 SM4864:BZO4864 B21:P26 B39:C39 B35:C35 B19:C19 B42:P42 B40:C40 B36:C36 B37:C37 B38:C38 B28:C34 B20:C20 B41:C41 B27:C27 F27:H27 K27:M27 P27" formulaRange="1"/>
    <ignoredError sqref="ACI7168 SM4608:ACI46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O70"/>
  <sheetViews>
    <sheetView showGridLines="0" zoomScaleNormal="100" workbookViewId="0">
      <selection activeCell="M58" sqref="M58"/>
    </sheetView>
  </sheetViews>
  <sheetFormatPr baseColWidth="10" defaultColWidth="7.33203125" defaultRowHeight="14.1" customHeight="1" x14ac:dyDescent="0.25"/>
  <cols>
    <col min="1" max="1" width="8.6640625" style="31" customWidth="1"/>
    <col min="2" max="2" width="3.88671875" style="31" customWidth="1"/>
    <col min="3" max="14" width="4.6640625" style="31" customWidth="1"/>
    <col min="15" max="15" width="5.6640625" style="31" customWidth="1"/>
    <col min="16" max="16384" width="7.33203125" style="31"/>
  </cols>
  <sheetData>
    <row r="1" spans="1:15" ht="17.100000000000001" customHeight="1" x14ac:dyDescent="0.25">
      <c r="A1" s="29" t="s">
        <v>194</v>
      </c>
      <c r="B1" s="30"/>
      <c r="C1" s="30"/>
      <c r="D1" s="30"/>
      <c r="E1" s="30"/>
      <c r="F1" s="30"/>
    </row>
    <row r="2" spans="1:15" ht="12" customHeight="1" x14ac:dyDescent="0.25">
      <c r="A2" s="32" t="s">
        <v>21</v>
      </c>
    </row>
    <row r="3" spans="1:15" ht="5.0999999999999996" customHeight="1" x14ac:dyDescent="0.25">
      <c r="A3" s="53"/>
      <c r="B3" s="53"/>
      <c r="C3" s="152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5.95" customHeight="1" x14ac:dyDescent="0.25">
      <c r="A4" s="263" t="s">
        <v>23</v>
      </c>
      <c r="B4" s="264" t="s">
        <v>55</v>
      </c>
      <c r="C4" s="265" t="s">
        <v>44</v>
      </c>
      <c r="D4" s="265" t="s">
        <v>45</v>
      </c>
      <c r="E4" s="266" t="s">
        <v>46</v>
      </c>
      <c r="F4" s="265" t="s">
        <v>47</v>
      </c>
      <c r="G4" s="265" t="s">
        <v>48</v>
      </c>
      <c r="H4" s="265" t="s">
        <v>49</v>
      </c>
      <c r="I4" s="265" t="s">
        <v>50</v>
      </c>
      <c r="J4" s="265" t="s">
        <v>51</v>
      </c>
      <c r="K4" s="265" t="s">
        <v>52</v>
      </c>
      <c r="L4" s="265" t="s">
        <v>53</v>
      </c>
      <c r="M4" s="265" t="s">
        <v>35</v>
      </c>
      <c r="N4" s="265" t="s">
        <v>36</v>
      </c>
      <c r="O4" s="242" t="s">
        <v>26</v>
      </c>
    </row>
    <row r="5" spans="1:15" ht="12" customHeight="1" x14ac:dyDescent="0.25">
      <c r="A5" s="374" t="s">
        <v>27</v>
      </c>
      <c r="B5" s="267">
        <v>2024</v>
      </c>
      <c r="C5" s="268">
        <f>C8+C10+C12+C14+C16+C24+C26+C28+C30+C32+C34+C36+C38+C40+C42+C44+C46+C48+C54+C56+C58+C60+C62+C64</f>
        <v>52784</v>
      </c>
      <c r="D5" s="268">
        <f t="shared" ref="D5:N5" si="0">D8+D10+D12+D14+D16+D24+D26+D28+D30+D32+D34+D36+D38+D40+D42+D44+D46+D48+D54+D56+D58+D60+D62+D64</f>
        <v>49870</v>
      </c>
      <c r="E5" s="268">
        <f t="shared" si="0"/>
        <v>42435</v>
      </c>
      <c r="F5" s="268">
        <f t="shared" si="0"/>
        <v>52013</v>
      </c>
      <c r="G5" s="268">
        <f t="shared" si="0"/>
        <v>54782</v>
      </c>
      <c r="H5" s="268">
        <f t="shared" si="0"/>
        <v>54883</v>
      </c>
      <c r="I5" s="268">
        <f t="shared" si="0"/>
        <v>58872</v>
      </c>
      <c r="J5" s="268">
        <f t="shared" si="0"/>
        <v>52215</v>
      </c>
      <c r="K5" s="268">
        <f t="shared" si="0"/>
        <v>52303</v>
      </c>
      <c r="L5" s="268">
        <f t="shared" si="0"/>
        <v>51101</v>
      </c>
      <c r="M5" s="268">
        <f t="shared" si="0"/>
        <v>51623</v>
      </c>
      <c r="N5" s="268">
        <f t="shared" si="0"/>
        <v>53872</v>
      </c>
      <c r="O5" s="293">
        <f>SUM(C5:N5)</f>
        <v>626753</v>
      </c>
    </row>
    <row r="6" spans="1:15" ht="12" customHeight="1" x14ac:dyDescent="0.25">
      <c r="A6" s="375"/>
      <c r="B6" s="246" t="s">
        <v>165</v>
      </c>
      <c r="C6" s="269">
        <f>C9+C11+C13+C15+C17+C25+C27+C29+C31+C33+C35+C37+C39+C41+C43+C45+C47+C49+C55+C57+C59+C61+C63+C65</f>
        <v>56019</v>
      </c>
      <c r="D6" s="269">
        <f t="shared" ref="D6:O6" si="1">D9+D11+D13+D15+D17+D25+D27+D29+D31+D33+D35+D37+D39+D41+D43+D45+D47+D49+D55+D57+D59+D61+D63+D65</f>
        <v>54456</v>
      </c>
      <c r="E6" s="269">
        <f t="shared" si="1"/>
        <v>48367</v>
      </c>
      <c r="F6" s="269">
        <f t="shared" si="1"/>
        <v>52159</v>
      </c>
      <c r="G6" s="269">
        <f t="shared" si="1"/>
        <v>56752</v>
      </c>
      <c r="H6" s="269">
        <f t="shared" si="1"/>
        <v>55853</v>
      </c>
      <c r="I6" s="269">
        <f t="shared" si="1"/>
        <v>51753.25</v>
      </c>
      <c r="J6" s="269">
        <f t="shared" si="1"/>
        <v>52940</v>
      </c>
      <c r="K6" s="269">
        <f t="shared" si="1"/>
        <v>54246</v>
      </c>
      <c r="L6" s="269">
        <f t="shared" si="1"/>
        <v>54371.25</v>
      </c>
      <c r="M6" s="269">
        <f t="shared" si="1"/>
        <v>54178.85</v>
      </c>
      <c r="N6" s="269">
        <f t="shared" si="1"/>
        <v>55545</v>
      </c>
      <c r="O6" s="269">
        <f t="shared" si="1"/>
        <v>646640.35</v>
      </c>
    </row>
    <row r="7" spans="1:15" ht="3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5"/>
    </row>
    <row r="8" spans="1:15" ht="9.9499999999999993" customHeight="1" x14ac:dyDescent="0.25">
      <c r="A8" s="36" t="s">
        <v>28</v>
      </c>
      <c r="B8" s="37">
        <v>2024</v>
      </c>
      <c r="C8" s="50">
        <v>24</v>
      </c>
      <c r="D8" s="50">
        <v>27</v>
      </c>
      <c r="E8" s="50">
        <v>33</v>
      </c>
      <c r="F8" s="50">
        <v>32</v>
      </c>
      <c r="G8" s="50">
        <v>30</v>
      </c>
      <c r="H8" s="50">
        <v>31</v>
      </c>
      <c r="I8" s="50">
        <v>29</v>
      </c>
      <c r="J8" s="50">
        <v>32</v>
      </c>
      <c r="K8" s="50">
        <v>30</v>
      </c>
      <c r="L8" s="50">
        <v>37</v>
      </c>
      <c r="M8" s="50">
        <v>32</v>
      </c>
      <c r="N8" s="50">
        <v>35</v>
      </c>
      <c r="O8" s="245">
        <f>SUM(C8:N8)</f>
        <v>372</v>
      </c>
    </row>
    <row r="9" spans="1:15" ht="9.9499999999999993" customHeight="1" x14ac:dyDescent="0.25">
      <c r="A9" s="36"/>
      <c r="B9" s="37">
        <v>2025</v>
      </c>
      <c r="C9" s="50">
        <v>54</v>
      </c>
      <c r="D9" s="50">
        <v>48</v>
      </c>
      <c r="E9" s="50">
        <v>48</v>
      </c>
      <c r="F9" s="50">
        <v>50</v>
      </c>
      <c r="G9" s="50">
        <v>49</v>
      </c>
      <c r="H9" s="50">
        <v>51</v>
      </c>
      <c r="I9" s="50">
        <v>43</v>
      </c>
      <c r="J9" s="50">
        <v>49</v>
      </c>
      <c r="K9" s="50">
        <v>48</v>
      </c>
      <c r="L9" s="50">
        <v>43</v>
      </c>
      <c r="M9" s="50">
        <v>48.3</v>
      </c>
      <c r="N9" s="50">
        <v>48</v>
      </c>
      <c r="O9" s="245">
        <f t="shared" ref="O9:O61" si="2">SUM(C9:N9)</f>
        <v>579.29999999999995</v>
      </c>
    </row>
    <row r="10" spans="1:15" ht="9.9499999999999993" customHeight="1" x14ac:dyDescent="0.25">
      <c r="A10" s="36" t="s">
        <v>29</v>
      </c>
      <c r="B10" s="37">
        <v>2024</v>
      </c>
      <c r="C10" s="50">
        <v>1259</v>
      </c>
      <c r="D10" s="50">
        <v>1253</v>
      </c>
      <c r="E10" s="50">
        <v>1331</v>
      </c>
      <c r="F10" s="50">
        <v>1290</v>
      </c>
      <c r="G10" s="50">
        <v>1575</v>
      </c>
      <c r="H10" s="50">
        <v>1485</v>
      </c>
      <c r="I10" s="50">
        <v>1260</v>
      </c>
      <c r="J10" s="50">
        <v>1475</v>
      </c>
      <c r="K10" s="50">
        <v>1416</v>
      </c>
      <c r="L10" s="50">
        <v>1441</v>
      </c>
      <c r="M10" s="50">
        <v>1572</v>
      </c>
      <c r="N10" s="50">
        <v>1609</v>
      </c>
      <c r="O10" s="245">
        <f t="shared" si="2"/>
        <v>16966</v>
      </c>
    </row>
    <row r="11" spans="1:15" ht="9.9499999999999993" customHeight="1" x14ac:dyDescent="0.25">
      <c r="A11" s="36"/>
      <c r="B11" s="37">
        <v>2025</v>
      </c>
      <c r="C11" s="50">
        <v>1477</v>
      </c>
      <c r="D11" s="50">
        <v>1380</v>
      </c>
      <c r="E11" s="50">
        <v>1433</v>
      </c>
      <c r="F11" s="50">
        <v>1379</v>
      </c>
      <c r="G11" s="50">
        <v>1563</v>
      </c>
      <c r="H11" s="50">
        <v>1574</v>
      </c>
      <c r="I11" s="50">
        <v>1417.25</v>
      </c>
      <c r="J11" s="50">
        <v>1439</v>
      </c>
      <c r="K11" s="50">
        <v>1498</v>
      </c>
      <c r="L11" s="50">
        <v>1483</v>
      </c>
      <c r="M11" s="50">
        <v>1464.325</v>
      </c>
      <c r="N11" s="50">
        <v>1518</v>
      </c>
      <c r="O11" s="245">
        <f t="shared" si="2"/>
        <v>17625.575000000001</v>
      </c>
    </row>
    <row r="12" spans="1:15" ht="9.9499999999999993" customHeight="1" x14ac:dyDescent="0.25">
      <c r="A12" s="36" t="s">
        <v>92</v>
      </c>
      <c r="B12" s="37">
        <v>2024</v>
      </c>
      <c r="C12" s="50">
        <v>639</v>
      </c>
      <c r="D12" s="50">
        <v>535</v>
      </c>
      <c r="E12" s="50">
        <v>429</v>
      </c>
      <c r="F12" s="50">
        <v>485</v>
      </c>
      <c r="G12" s="50">
        <v>519</v>
      </c>
      <c r="H12" s="50">
        <v>583</v>
      </c>
      <c r="I12" s="50">
        <v>504</v>
      </c>
      <c r="J12" s="50">
        <v>504</v>
      </c>
      <c r="K12" s="50">
        <v>763</v>
      </c>
      <c r="L12" s="50">
        <v>386</v>
      </c>
      <c r="M12" s="50">
        <v>600</v>
      </c>
      <c r="N12" s="50">
        <v>737</v>
      </c>
      <c r="O12" s="245">
        <f t="shared" si="2"/>
        <v>6684</v>
      </c>
    </row>
    <row r="13" spans="1:15" ht="9.9499999999999993" customHeight="1" x14ac:dyDescent="0.25">
      <c r="A13" s="36"/>
      <c r="B13" s="37">
        <v>2025</v>
      </c>
      <c r="C13" s="50">
        <v>658</v>
      </c>
      <c r="D13" s="50">
        <v>670</v>
      </c>
      <c r="E13" s="50">
        <v>670</v>
      </c>
      <c r="F13" s="50">
        <v>666</v>
      </c>
      <c r="G13" s="50">
        <v>667</v>
      </c>
      <c r="H13" s="50">
        <v>668</v>
      </c>
      <c r="I13" s="50">
        <v>666</v>
      </c>
      <c r="J13" s="50">
        <v>668</v>
      </c>
      <c r="K13" s="50">
        <v>667</v>
      </c>
      <c r="L13" s="50">
        <v>663</v>
      </c>
      <c r="M13" s="50">
        <v>666.3</v>
      </c>
      <c r="N13" s="50">
        <v>667</v>
      </c>
      <c r="O13" s="245">
        <f t="shared" si="2"/>
        <v>7996.3</v>
      </c>
    </row>
    <row r="14" spans="1:15" ht="9.9499999999999993" customHeight="1" x14ac:dyDescent="0.25">
      <c r="A14" s="36" t="s">
        <v>30</v>
      </c>
      <c r="B14" s="37">
        <v>2024</v>
      </c>
      <c r="C14" s="50">
        <v>12776</v>
      </c>
      <c r="D14" s="50">
        <v>13013</v>
      </c>
      <c r="E14" s="50">
        <v>11981</v>
      </c>
      <c r="F14" s="50">
        <v>11767</v>
      </c>
      <c r="G14" s="50">
        <v>13139</v>
      </c>
      <c r="H14" s="50">
        <v>14653</v>
      </c>
      <c r="I14" s="50">
        <v>14406</v>
      </c>
      <c r="J14" s="50">
        <v>13108</v>
      </c>
      <c r="K14" s="50">
        <v>15427</v>
      </c>
      <c r="L14" s="50">
        <v>15624</v>
      </c>
      <c r="M14" s="50">
        <v>14931</v>
      </c>
      <c r="N14" s="50">
        <v>14341</v>
      </c>
      <c r="O14" s="245">
        <f t="shared" si="2"/>
        <v>165166</v>
      </c>
    </row>
    <row r="15" spans="1:15" ht="9.9499999999999993" customHeight="1" x14ac:dyDescent="0.25">
      <c r="A15" s="36"/>
      <c r="B15" s="37">
        <v>2025</v>
      </c>
      <c r="C15" s="50">
        <v>13031</v>
      </c>
      <c r="D15" s="50">
        <v>13273</v>
      </c>
      <c r="E15" s="50">
        <v>12220</v>
      </c>
      <c r="F15" s="50">
        <v>12056</v>
      </c>
      <c r="G15" s="50">
        <v>13437</v>
      </c>
      <c r="H15" s="50">
        <v>13537</v>
      </c>
      <c r="I15" s="50">
        <v>12645</v>
      </c>
      <c r="J15" s="50">
        <v>12747</v>
      </c>
      <c r="K15" s="50">
        <v>13092</v>
      </c>
      <c r="L15" s="50">
        <v>13005</v>
      </c>
      <c r="M15" s="50">
        <v>12904.3</v>
      </c>
      <c r="N15" s="50">
        <v>13206</v>
      </c>
      <c r="O15" s="245">
        <f t="shared" si="2"/>
        <v>155153.29999999999</v>
      </c>
    </row>
    <row r="16" spans="1:15" ht="9.9499999999999993" customHeight="1" x14ac:dyDescent="0.25">
      <c r="A16" s="39" t="s">
        <v>0</v>
      </c>
      <c r="B16" s="37">
        <v>2024</v>
      </c>
      <c r="C16" s="50">
        <f>C18+C20+C22</f>
        <v>2782</v>
      </c>
      <c r="D16" s="50">
        <f t="shared" ref="D16" si="3">D18+D20+D22</f>
        <v>2584</v>
      </c>
      <c r="E16" s="50">
        <f t="shared" ref="E16:N16" si="4">E18+E20+E22</f>
        <v>2679</v>
      </c>
      <c r="F16" s="50">
        <f t="shared" si="4"/>
        <v>2783</v>
      </c>
      <c r="G16" s="50">
        <f t="shared" si="4"/>
        <v>2858</v>
      </c>
      <c r="H16" s="50">
        <f t="shared" si="4"/>
        <v>2986</v>
      </c>
      <c r="I16" s="50">
        <f t="shared" si="4"/>
        <v>3126</v>
      </c>
      <c r="J16" s="50">
        <f t="shared" si="4"/>
        <v>3086</v>
      </c>
      <c r="K16" s="50">
        <f t="shared" si="4"/>
        <v>2492</v>
      </c>
      <c r="L16" s="50">
        <f t="shared" si="4"/>
        <v>2190</v>
      </c>
      <c r="M16" s="50">
        <f t="shared" si="4"/>
        <v>2103</v>
      </c>
      <c r="N16" s="50">
        <f t="shared" si="4"/>
        <v>2639</v>
      </c>
      <c r="O16" s="245">
        <f t="shared" si="2"/>
        <v>32308</v>
      </c>
    </row>
    <row r="17" spans="1:15" ht="9.9499999999999993" customHeight="1" x14ac:dyDescent="0.25">
      <c r="A17" s="39"/>
      <c r="B17" s="37">
        <v>2025</v>
      </c>
      <c r="C17" s="50">
        <f t="shared" ref="C17:D17" si="5">C19+C21+C23</f>
        <v>3681</v>
      </c>
      <c r="D17" s="50">
        <f t="shared" si="5"/>
        <v>3703</v>
      </c>
      <c r="E17" s="50">
        <f t="shared" ref="E17:N17" si="6">E19+E21+E23</f>
        <v>3703</v>
      </c>
      <c r="F17" s="50">
        <f t="shared" si="6"/>
        <v>3696</v>
      </c>
      <c r="G17" s="50">
        <f t="shared" si="6"/>
        <v>3705</v>
      </c>
      <c r="H17" s="50">
        <f t="shared" si="6"/>
        <v>3698</v>
      </c>
      <c r="I17" s="50">
        <f t="shared" si="6"/>
        <v>3695.75</v>
      </c>
      <c r="J17" s="50">
        <f t="shared" si="6"/>
        <v>3702</v>
      </c>
      <c r="K17" s="50">
        <f t="shared" si="6"/>
        <v>3700</v>
      </c>
      <c r="L17" s="50">
        <f t="shared" si="6"/>
        <v>3677</v>
      </c>
      <c r="M17" s="50">
        <f t="shared" si="6"/>
        <v>3696.0750000000003</v>
      </c>
      <c r="N17" s="50">
        <f t="shared" si="6"/>
        <v>3699</v>
      </c>
      <c r="O17" s="245">
        <f t="shared" si="2"/>
        <v>44355.824999999997</v>
      </c>
    </row>
    <row r="18" spans="1:15" ht="9.9499999999999993" customHeight="1" x14ac:dyDescent="0.25">
      <c r="A18" s="36" t="s">
        <v>41</v>
      </c>
      <c r="B18" s="37">
        <v>2024</v>
      </c>
      <c r="C18" s="50">
        <v>2585</v>
      </c>
      <c r="D18" s="50">
        <v>2340</v>
      </c>
      <c r="E18" s="50">
        <v>2425</v>
      </c>
      <c r="F18" s="50">
        <v>2505</v>
      </c>
      <c r="G18" s="50">
        <v>2620</v>
      </c>
      <c r="H18" s="50">
        <v>2650</v>
      </c>
      <c r="I18" s="50">
        <v>2845</v>
      </c>
      <c r="J18" s="50">
        <v>2780</v>
      </c>
      <c r="K18" s="50">
        <v>2290</v>
      </c>
      <c r="L18" s="50">
        <v>1940</v>
      </c>
      <c r="M18" s="50">
        <v>1860</v>
      </c>
      <c r="N18" s="50">
        <v>2355</v>
      </c>
      <c r="O18" s="245">
        <f t="shared" si="2"/>
        <v>29195</v>
      </c>
    </row>
    <row r="19" spans="1:15" ht="9.9499999999999993" customHeight="1" x14ac:dyDescent="0.25">
      <c r="A19" s="36"/>
      <c r="B19" s="37">
        <v>2025</v>
      </c>
      <c r="C19" s="50">
        <v>3314</v>
      </c>
      <c r="D19" s="50">
        <v>3327</v>
      </c>
      <c r="E19" s="50">
        <v>3327</v>
      </c>
      <c r="F19" s="50">
        <v>3323</v>
      </c>
      <c r="G19" s="50">
        <v>3329</v>
      </c>
      <c r="H19" s="50">
        <v>3324</v>
      </c>
      <c r="I19" s="50">
        <v>3322.75</v>
      </c>
      <c r="J19" s="50">
        <v>3327</v>
      </c>
      <c r="K19" s="50">
        <v>3326</v>
      </c>
      <c r="L19" s="50">
        <v>3310</v>
      </c>
      <c r="M19" s="50">
        <v>3322.9749999999999</v>
      </c>
      <c r="N19" s="50">
        <v>3325</v>
      </c>
      <c r="O19" s="245">
        <f t="shared" si="2"/>
        <v>39877.724999999999</v>
      </c>
    </row>
    <row r="20" spans="1:15" ht="9.9499999999999993" customHeight="1" x14ac:dyDescent="0.25">
      <c r="A20" s="36" t="s">
        <v>1</v>
      </c>
      <c r="B20" s="37">
        <v>2024</v>
      </c>
      <c r="C20" s="50">
        <v>191</v>
      </c>
      <c r="D20" s="50">
        <v>237</v>
      </c>
      <c r="E20" s="50">
        <v>247</v>
      </c>
      <c r="F20" s="50">
        <v>271</v>
      </c>
      <c r="G20" s="50">
        <v>232</v>
      </c>
      <c r="H20" s="50">
        <v>328</v>
      </c>
      <c r="I20" s="50">
        <v>274</v>
      </c>
      <c r="J20" s="50">
        <v>296</v>
      </c>
      <c r="K20" s="50">
        <v>197</v>
      </c>
      <c r="L20" s="50">
        <v>244</v>
      </c>
      <c r="M20" s="50">
        <v>236</v>
      </c>
      <c r="N20" s="50">
        <v>276</v>
      </c>
      <c r="O20" s="245">
        <f t="shared" si="2"/>
        <v>3029</v>
      </c>
    </row>
    <row r="21" spans="1:15" ht="9.9499999999999993" customHeight="1" x14ac:dyDescent="0.25">
      <c r="A21" s="36"/>
      <c r="B21" s="37">
        <v>2025</v>
      </c>
      <c r="C21" s="50">
        <v>363</v>
      </c>
      <c r="D21" s="50">
        <v>370</v>
      </c>
      <c r="E21" s="50">
        <v>370</v>
      </c>
      <c r="F21" s="50">
        <v>368</v>
      </c>
      <c r="G21" s="50">
        <v>369</v>
      </c>
      <c r="H21" s="50">
        <v>368</v>
      </c>
      <c r="I21" s="50">
        <v>367.75</v>
      </c>
      <c r="J21" s="50">
        <v>369</v>
      </c>
      <c r="K21" s="50">
        <v>368</v>
      </c>
      <c r="L21" s="50">
        <v>359</v>
      </c>
      <c r="M21" s="50">
        <v>367.17500000000001</v>
      </c>
      <c r="N21" s="50">
        <v>368</v>
      </c>
      <c r="O21" s="245">
        <f t="shared" si="2"/>
        <v>4406.9250000000002</v>
      </c>
    </row>
    <row r="22" spans="1:15" ht="9.9499999999999993" customHeight="1" x14ac:dyDescent="0.25">
      <c r="A22" s="36" t="s">
        <v>2</v>
      </c>
      <c r="B22" s="37">
        <v>2024</v>
      </c>
      <c r="C22" s="50">
        <v>6</v>
      </c>
      <c r="D22" s="50">
        <v>7</v>
      </c>
      <c r="E22" s="50">
        <v>7</v>
      </c>
      <c r="F22" s="50">
        <v>7</v>
      </c>
      <c r="G22" s="50">
        <v>6</v>
      </c>
      <c r="H22" s="50">
        <v>8</v>
      </c>
      <c r="I22" s="50">
        <v>7</v>
      </c>
      <c r="J22" s="50">
        <v>10</v>
      </c>
      <c r="K22" s="50">
        <v>5</v>
      </c>
      <c r="L22" s="50">
        <v>6</v>
      </c>
      <c r="M22" s="50">
        <v>7</v>
      </c>
      <c r="N22" s="50">
        <v>8</v>
      </c>
      <c r="O22" s="245">
        <f t="shared" si="2"/>
        <v>84</v>
      </c>
    </row>
    <row r="23" spans="1:15" ht="9.9499999999999993" customHeight="1" x14ac:dyDescent="0.25">
      <c r="A23" s="36"/>
      <c r="B23" s="37">
        <v>2025</v>
      </c>
      <c r="C23" s="50">
        <v>4</v>
      </c>
      <c r="D23" s="50">
        <v>6</v>
      </c>
      <c r="E23" s="50">
        <v>6</v>
      </c>
      <c r="F23" s="50">
        <v>5</v>
      </c>
      <c r="G23" s="50">
        <v>7</v>
      </c>
      <c r="H23" s="50">
        <v>6</v>
      </c>
      <c r="I23" s="50">
        <v>5.25</v>
      </c>
      <c r="J23" s="50">
        <v>6</v>
      </c>
      <c r="K23" s="50">
        <v>6</v>
      </c>
      <c r="L23" s="50">
        <v>8</v>
      </c>
      <c r="M23" s="50">
        <v>5.9249999999999998</v>
      </c>
      <c r="N23" s="50">
        <v>6</v>
      </c>
      <c r="O23" s="245">
        <f t="shared" si="2"/>
        <v>71.174999999999997</v>
      </c>
    </row>
    <row r="24" spans="1:15" ht="9.9499999999999993" customHeight="1" x14ac:dyDescent="0.25">
      <c r="A24" s="36" t="s">
        <v>3</v>
      </c>
      <c r="B24" s="37">
        <v>2024</v>
      </c>
      <c r="C24" s="50">
        <v>195</v>
      </c>
      <c r="D24" s="50">
        <v>169</v>
      </c>
      <c r="E24" s="50">
        <v>159</v>
      </c>
      <c r="F24" s="50">
        <v>153</v>
      </c>
      <c r="G24" s="50">
        <v>150</v>
      </c>
      <c r="H24" s="50">
        <v>134</v>
      </c>
      <c r="I24" s="50">
        <v>189</v>
      </c>
      <c r="J24" s="50">
        <v>129</v>
      </c>
      <c r="K24" s="50">
        <v>154</v>
      </c>
      <c r="L24" s="50">
        <v>166</v>
      </c>
      <c r="M24" s="50">
        <v>164</v>
      </c>
      <c r="N24" s="50">
        <v>249</v>
      </c>
      <c r="O24" s="245">
        <f t="shared" si="2"/>
        <v>2011</v>
      </c>
    </row>
    <row r="25" spans="1:15" ht="9.9499999999999993" customHeight="1" x14ac:dyDescent="0.25">
      <c r="A25" s="36"/>
      <c r="B25" s="37">
        <v>2025</v>
      </c>
      <c r="C25" s="50">
        <v>174</v>
      </c>
      <c r="D25" s="50">
        <v>143</v>
      </c>
      <c r="E25" s="50">
        <v>184</v>
      </c>
      <c r="F25" s="50">
        <v>178</v>
      </c>
      <c r="G25" s="50">
        <v>182</v>
      </c>
      <c r="H25" s="50">
        <v>173</v>
      </c>
      <c r="I25" s="50">
        <v>169.75</v>
      </c>
      <c r="J25" s="50">
        <v>172</v>
      </c>
      <c r="K25" s="50">
        <v>174</v>
      </c>
      <c r="L25" s="50">
        <v>160</v>
      </c>
      <c r="M25" s="50">
        <v>170.97499999999999</v>
      </c>
      <c r="N25" s="50">
        <v>175</v>
      </c>
      <c r="O25" s="245">
        <f t="shared" si="2"/>
        <v>2055.7249999999999</v>
      </c>
    </row>
    <row r="26" spans="1:15" ht="9.9499999999999993" customHeight="1" x14ac:dyDescent="0.25">
      <c r="A26" s="36" t="s">
        <v>4</v>
      </c>
      <c r="B26" s="37">
        <v>2024</v>
      </c>
      <c r="C26" s="50">
        <v>4703</v>
      </c>
      <c r="D26" s="50">
        <v>4336</v>
      </c>
      <c r="E26" s="50">
        <v>4409</v>
      </c>
      <c r="F26" s="50">
        <v>4563</v>
      </c>
      <c r="G26" s="50">
        <v>4770</v>
      </c>
      <c r="H26" s="50">
        <v>4705</v>
      </c>
      <c r="I26" s="50">
        <v>4872</v>
      </c>
      <c r="J26" s="50">
        <v>5276</v>
      </c>
      <c r="K26" s="50">
        <v>5196</v>
      </c>
      <c r="L26" s="50">
        <v>6188</v>
      </c>
      <c r="M26" s="50">
        <v>6044</v>
      </c>
      <c r="N26" s="50">
        <v>6175</v>
      </c>
      <c r="O26" s="245">
        <f t="shared" si="2"/>
        <v>61237</v>
      </c>
    </row>
    <row r="27" spans="1:15" ht="9.9499999999999993" customHeight="1" x14ac:dyDescent="0.25">
      <c r="A27" s="36"/>
      <c r="B27" s="37">
        <v>2025</v>
      </c>
      <c r="C27" s="50">
        <v>5992</v>
      </c>
      <c r="D27" s="50">
        <v>5892</v>
      </c>
      <c r="E27" s="50">
        <v>6041</v>
      </c>
      <c r="F27" s="50">
        <v>5841</v>
      </c>
      <c r="G27" s="50">
        <v>6044</v>
      </c>
      <c r="H27" s="50">
        <v>5678</v>
      </c>
      <c r="I27" s="50">
        <v>5941.5</v>
      </c>
      <c r="J27" s="50">
        <v>5955</v>
      </c>
      <c r="K27" s="50">
        <v>5905</v>
      </c>
      <c r="L27" s="50">
        <v>5869</v>
      </c>
      <c r="M27" s="50">
        <v>5915.85</v>
      </c>
      <c r="N27" s="50">
        <v>5888</v>
      </c>
      <c r="O27" s="245">
        <f t="shared" si="2"/>
        <v>70962.350000000006</v>
      </c>
    </row>
    <row r="28" spans="1:15" ht="9.9499999999999993" customHeight="1" x14ac:dyDescent="0.25">
      <c r="A28" s="36" t="s">
        <v>5</v>
      </c>
      <c r="B28" s="37">
        <v>2024</v>
      </c>
      <c r="C28" s="50">
        <v>5832</v>
      </c>
      <c r="D28" s="50">
        <v>4942</v>
      </c>
      <c r="E28" s="50">
        <v>4832</v>
      </c>
      <c r="F28" s="50">
        <v>5485</v>
      </c>
      <c r="G28" s="50">
        <v>6504</v>
      </c>
      <c r="H28" s="50">
        <v>6769</v>
      </c>
      <c r="I28" s="50">
        <v>6874</v>
      </c>
      <c r="J28" s="50">
        <v>5820</v>
      </c>
      <c r="K28" s="50">
        <v>6235</v>
      </c>
      <c r="L28" s="50">
        <v>6647</v>
      </c>
      <c r="M28" s="50">
        <v>6309</v>
      </c>
      <c r="N28" s="50">
        <v>6637</v>
      </c>
      <c r="O28" s="245">
        <f t="shared" si="2"/>
        <v>72886</v>
      </c>
    </row>
    <row r="29" spans="1:15" ht="9.9499999999999993" customHeight="1" x14ac:dyDescent="0.25">
      <c r="A29" s="36"/>
      <c r="B29" s="37">
        <v>2025</v>
      </c>
      <c r="C29" s="50">
        <v>7147</v>
      </c>
      <c r="D29" s="50">
        <v>7469</v>
      </c>
      <c r="E29" s="50">
        <v>7469</v>
      </c>
      <c r="F29" s="50">
        <v>6362</v>
      </c>
      <c r="G29" s="50">
        <v>7398</v>
      </c>
      <c r="H29" s="50">
        <v>7369</v>
      </c>
      <c r="I29" s="50">
        <v>7111.75</v>
      </c>
      <c r="J29" s="50">
        <v>7175</v>
      </c>
      <c r="K29" s="50">
        <v>7263</v>
      </c>
      <c r="L29" s="50">
        <v>7229</v>
      </c>
      <c r="M29" s="50">
        <v>7199.2749999999996</v>
      </c>
      <c r="N29" s="50">
        <v>7293</v>
      </c>
      <c r="O29" s="245">
        <f t="shared" si="2"/>
        <v>86485.024999999994</v>
      </c>
    </row>
    <row r="30" spans="1:15" ht="9.9499999999999993" customHeight="1" x14ac:dyDescent="0.25">
      <c r="A30" s="36" t="s">
        <v>38</v>
      </c>
      <c r="B30" s="37">
        <v>2024</v>
      </c>
      <c r="C30" s="50">
        <v>156</v>
      </c>
      <c r="D30" s="50">
        <v>145</v>
      </c>
      <c r="E30" s="50">
        <v>134</v>
      </c>
      <c r="F30" s="50">
        <v>92</v>
      </c>
      <c r="G30" s="50">
        <v>114</v>
      </c>
      <c r="H30" s="50">
        <v>119</v>
      </c>
      <c r="I30" s="50">
        <v>138</v>
      </c>
      <c r="J30" s="50">
        <v>192</v>
      </c>
      <c r="K30" s="50">
        <v>130</v>
      </c>
      <c r="L30" s="50">
        <v>111</v>
      </c>
      <c r="M30" s="50">
        <v>109</v>
      </c>
      <c r="N30" s="50">
        <v>112</v>
      </c>
      <c r="O30" s="245">
        <f t="shared" si="2"/>
        <v>1552</v>
      </c>
    </row>
    <row r="31" spans="1:15" ht="9.9499999999999993" customHeight="1" x14ac:dyDescent="0.25">
      <c r="A31" s="36"/>
      <c r="B31" s="37">
        <v>2025</v>
      </c>
      <c r="C31" s="50">
        <v>147</v>
      </c>
      <c r="D31" s="50">
        <v>152</v>
      </c>
      <c r="E31" s="50">
        <v>172</v>
      </c>
      <c r="F31" s="50">
        <v>120</v>
      </c>
      <c r="G31" s="50">
        <v>129</v>
      </c>
      <c r="H31" s="50">
        <v>132</v>
      </c>
      <c r="I31" s="50">
        <v>147.75</v>
      </c>
      <c r="J31" s="50">
        <v>143</v>
      </c>
      <c r="K31" s="50">
        <v>138</v>
      </c>
      <c r="L31" s="50">
        <v>140</v>
      </c>
      <c r="M31" s="50">
        <v>142.07499999999999</v>
      </c>
      <c r="N31" s="50">
        <v>136</v>
      </c>
      <c r="O31" s="245">
        <f t="shared" si="2"/>
        <v>1698.825</v>
      </c>
    </row>
    <row r="32" spans="1:15" ht="9.9499999999999993" customHeight="1" x14ac:dyDescent="0.25">
      <c r="A32" s="36" t="s">
        <v>39</v>
      </c>
      <c r="B32" s="37">
        <v>2024</v>
      </c>
      <c r="C32" s="50">
        <v>3689</v>
      </c>
      <c r="D32" s="50">
        <v>3031</v>
      </c>
      <c r="E32" s="50">
        <v>3228</v>
      </c>
      <c r="F32" s="50">
        <v>2833</v>
      </c>
      <c r="G32" s="50">
        <v>3713</v>
      </c>
      <c r="H32" s="50">
        <v>3414</v>
      </c>
      <c r="I32" s="50">
        <v>4389</v>
      </c>
      <c r="J32" s="50">
        <v>3542</v>
      </c>
      <c r="K32" s="50">
        <v>2516</v>
      </c>
      <c r="L32" s="50">
        <v>1092</v>
      </c>
      <c r="M32" s="50">
        <v>1229</v>
      </c>
      <c r="N32" s="50">
        <v>1770</v>
      </c>
      <c r="O32" s="245">
        <f t="shared" si="2"/>
        <v>34446</v>
      </c>
    </row>
    <row r="33" spans="1:15" ht="9.9499999999999993" customHeight="1" x14ac:dyDescent="0.25">
      <c r="A33" s="36"/>
      <c r="B33" s="37">
        <v>2025</v>
      </c>
      <c r="C33" s="50">
        <v>2123</v>
      </c>
      <c r="D33" s="50">
        <v>2069</v>
      </c>
      <c r="E33" s="50">
        <v>2069</v>
      </c>
      <c r="F33" s="50">
        <v>2087</v>
      </c>
      <c r="G33" s="50">
        <v>2681</v>
      </c>
      <c r="H33" s="50">
        <v>3085</v>
      </c>
      <c r="I33" s="50">
        <v>2087</v>
      </c>
      <c r="J33" s="50">
        <v>2227</v>
      </c>
      <c r="K33" s="50">
        <v>2520</v>
      </c>
      <c r="L33" s="50">
        <v>2479</v>
      </c>
      <c r="M33" s="50">
        <v>2342.6999999999998</v>
      </c>
      <c r="N33" s="50">
        <v>2618</v>
      </c>
      <c r="O33" s="245">
        <f t="shared" si="2"/>
        <v>28387.7</v>
      </c>
    </row>
    <row r="34" spans="1:15" ht="9.9499999999999993" customHeight="1" x14ac:dyDescent="0.25">
      <c r="A34" s="36" t="s">
        <v>40</v>
      </c>
      <c r="B34" s="37">
        <v>2024</v>
      </c>
      <c r="C34" s="50">
        <v>8433</v>
      </c>
      <c r="D34" s="50">
        <v>7435</v>
      </c>
      <c r="E34" s="50">
        <v>223</v>
      </c>
      <c r="F34" s="50">
        <v>7604</v>
      </c>
      <c r="G34" s="50">
        <v>8558</v>
      </c>
      <c r="H34" s="50">
        <v>7844</v>
      </c>
      <c r="I34" s="50">
        <v>7445</v>
      </c>
      <c r="J34" s="50">
        <v>6038</v>
      </c>
      <c r="K34" s="50">
        <v>4255</v>
      </c>
      <c r="L34" s="50">
        <v>4505</v>
      </c>
      <c r="M34" s="50">
        <v>4228</v>
      </c>
      <c r="N34" s="50">
        <v>6988</v>
      </c>
      <c r="O34" s="245">
        <f t="shared" si="2"/>
        <v>73556</v>
      </c>
    </row>
    <row r="35" spans="1:15" ht="9.9499999999999993" customHeight="1" x14ac:dyDescent="0.25">
      <c r="A35" s="36"/>
      <c r="B35" s="37">
        <v>2025</v>
      </c>
      <c r="C35" s="50">
        <v>7249</v>
      </c>
      <c r="D35" s="50">
        <v>6264</v>
      </c>
      <c r="E35" s="50">
        <v>264</v>
      </c>
      <c r="F35" s="50">
        <v>6259</v>
      </c>
      <c r="G35" s="50">
        <v>6261</v>
      </c>
      <c r="H35" s="50">
        <v>6259</v>
      </c>
      <c r="I35" s="50">
        <v>5009</v>
      </c>
      <c r="J35" s="50">
        <v>4762</v>
      </c>
      <c r="K35" s="50">
        <v>5573</v>
      </c>
      <c r="L35" s="50">
        <v>5406</v>
      </c>
      <c r="M35" s="50">
        <v>5330.6</v>
      </c>
      <c r="N35" s="50">
        <v>5843</v>
      </c>
      <c r="O35" s="245">
        <f t="shared" si="2"/>
        <v>64479.6</v>
      </c>
    </row>
    <row r="36" spans="1:15" ht="9.9499999999999993" customHeight="1" x14ac:dyDescent="0.25">
      <c r="A36" s="36" t="s">
        <v>16</v>
      </c>
      <c r="B36" s="37">
        <v>2024</v>
      </c>
      <c r="C36" s="50">
        <v>145</v>
      </c>
      <c r="D36" s="50">
        <v>170</v>
      </c>
      <c r="E36" s="50">
        <v>180</v>
      </c>
      <c r="F36" s="50">
        <v>168</v>
      </c>
      <c r="G36" s="50">
        <v>175</v>
      </c>
      <c r="H36" s="50">
        <v>160</v>
      </c>
      <c r="I36" s="50">
        <v>164</v>
      </c>
      <c r="J36" s="50">
        <v>150</v>
      </c>
      <c r="K36" s="50">
        <v>155</v>
      </c>
      <c r="L36" s="50">
        <v>140</v>
      </c>
      <c r="M36" s="50">
        <v>165</v>
      </c>
      <c r="N36" s="50">
        <v>190</v>
      </c>
      <c r="O36" s="245">
        <f t="shared" si="2"/>
        <v>1962</v>
      </c>
    </row>
    <row r="37" spans="1:15" ht="9.9499999999999993" customHeight="1" x14ac:dyDescent="0.25">
      <c r="A37" s="36"/>
      <c r="B37" s="37">
        <v>2025</v>
      </c>
      <c r="C37" s="50">
        <v>163</v>
      </c>
      <c r="D37" s="50">
        <v>166</v>
      </c>
      <c r="E37" s="50">
        <v>162</v>
      </c>
      <c r="F37" s="50">
        <v>150</v>
      </c>
      <c r="G37" s="50">
        <v>167</v>
      </c>
      <c r="H37" s="50">
        <v>178</v>
      </c>
      <c r="I37" s="50">
        <v>160.25</v>
      </c>
      <c r="J37" s="50">
        <v>164</v>
      </c>
      <c r="K37" s="50">
        <v>167</v>
      </c>
      <c r="L37" s="50">
        <v>160</v>
      </c>
      <c r="M37" s="50">
        <v>163.72499999999999</v>
      </c>
      <c r="N37" s="50">
        <v>168</v>
      </c>
      <c r="O37" s="245">
        <f t="shared" si="2"/>
        <v>1968.9749999999999</v>
      </c>
    </row>
    <row r="38" spans="1:15" ht="9.9499999999999993" customHeight="1" x14ac:dyDescent="0.25">
      <c r="A38" s="36" t="s">
        <v>17</v>
      </c>
      <c r="B38" s="37">
        <v>2024</v>
      </c>
      <c r="C38" s="50">
        <v>780</v>
      </c>
      <c r="D38" s="50">
        <v>580</v>
      </c>
      <c r="E38" s="50">
        <v>994</v>
      </c>
      <c r="F38" s="50">
        <v>2354</v>
      </c>
      <c r="G38" s="50">
        <v>721</v>
      </c>
      <c r="H38" s="50">
        <v>582</v>
      </c>
      <c r="I38" s="50">
        <v>1475</v>
      </c>
      <c r="J38" s="50">
        <v>1352</v>
      </c>
      <c r="K38" s="50">
        <v>1393</v>
      </c>
      <c r="L38" s="50">
        <v>1150</v>
      </c>
      <c r="M38" s="50">
        <v>1411</v>
      </c>
      <c r="N38" s="50">
        <v>1443</v>
      </c>
      <c r="O38" s="245">
        <f t="shared" si="2"/>
        <v>14235</v>
      </c>
    </row>
    <row r="39" spans="1:15" ht="9.9499999999999993" customHeight="1" x14ac:dyDescent="0.25">
      <c r="A39" s="36"/>
      <c r="B39" s="37">
        <v>2025</v>
      </c>
      <c r="C39" s="50">
        <v>709</v>
      </c>
      <c r="D39" s="50">
        <v>713</v>
      </c>
      <c r="E39" s="50">
        <v>713</v>
      </c>
      <c r="F39" s="50">
        <v>712</v>
      </c>
      <c r="G39" s="50">
        <v>718</v>
      </c>
      <c r="H39" s="50">
        <v>713</v>
      </c>
      <c r="I39" s="50">
        <v>711.75</v>
      </c>
      <c r="J39" s="50">
        <v>714</v>
      </c>
      <c r="K39" s="50">
        <v>714</v>
      </c>
      <c r="L39" s="50">
        <v>706</v>
      </c>
      <c r="M39" s="50">
        <v>712.375</v>
      </c>
      <c r="N39" s="50">
        <v>714</v>
      </c>
      <c r="O39" s="245">
        <f t="shared" si="2"/>
        <v>8550.125</v>
      </c>
    </row>
    <row r="40" spans="1:15" ht="9.9499999999999993" customHeight="1" x14ac:dyDescent="0.25">
      <c r="A40" s="36" t="s">
        <v>18</v>
      </c>
      <c r="B40" s="37">
        <v>2024</v>
      </c>
      <c r="C40" s="50">
        <v>6350</v>
      </c>
      <c r="D40" s="50">
        <v>5585</v>
      </c>
      <c r="E40" s="50">
        <v>5861</v>
      </c>
      <c r="F40" s="50">
        <v>5855</v>
      </c>
      <c r="G40" s="50">
        <v>5990</v>
      </c>
      <c r="H40" s="50">
        <v>5560</v>
      </c>
      <c r="I40" s="50">
        <v>5630</v>
      </c>
      <c r="J40" s="50">
        <v>5487</v>
      </c>
      <c r="K40" s="50">
        <v>5351</v>
      </c>
      <c r="L40" s="50">
        <v>5419</v>
      </c>
      <c r="M40" s="50">
        <v>5267</v>
      </c>
      <c r="N40" s="50">
        <v>4999</v>
      </c>
      <c r="O40" s="245">
        <f t="shared" si="2"/>
        <v>67354</v>
      </c>
    </row>
    <row r="41" spans="1:15" ht="9.9499999999999993" customHeight="1" x14ac:dyDescent="0.25">
      <c r="A41" s="36"/>
      <c r="B41" s="37">
        <v>2025</v>
      </c>
      <c r="C41" s="50">
        <v>5896</v>
      </c>
      <c r="D41" s="50">
        <v>5910</v>
      </c>
      <c r="E41" s="50">
        <v>5910</v>
      </c>
      <c r="F41" s="50">
        <v>5905</v>
      </c>
      <c r="G41" s="50">
        <v>6007</v>
      </c>
      <c r="H41" s="50">
        <v>5925</v>
      </c>
      <c r="I41" s="50">
        <v>5752</v>
      </c>
      <c r="J41" s="50">
        <v>5933</v>
      </c>
      <c r="K41" s="50">
        <v>5009</v>
      </c>
      <c r="L41" s="50">
        <v>5654</v>
      </c>
      <c r="M41" s="50">
        <v>5790.1</v>
      </c>
      <c r="N41" s="50">
        <v>5895</v>
      </c>
      <c r="O41" s="245">
        <f t="shared" si="2"/>
        <v>69586.100000000006</v>
      </c>
    </row>
    <row r="42" spans="1:15" ht="9.9499999999999993" customHeight="1" x14ac:dyDescent="0.25">
      <c r="A42" s="36" t="s">
        <v>19</v>
      </c>
      <c r="B42" s="37">
        <v>2024</v>
      </c>
      <c r="C42" s="50">
        <v>84</v>
      </c>
      <c r="D42" s="50">
        <v>129</v>
      </c>
      <c r="E42" s="50">
        <v>109</v>
      </c>
      <c r="F42" s="50">
        <v>97</v>
      </c>
      <c r="G42" s="50">
        <v>105</v>
      </c>
      <c r="H42" s="50">
        <v>107</v>
      </c>
      <c r="I42" s="50">
        <v>95</v>
      </c>
      <c r="J42" s="50">
        <v>92</v>
      </c>
      <c r="K42" s="50">
        <v>72</v>
      </c>
      <c r="L42" s="50">
        <v>142</v>
      </c>
      <c r="M42" s="50">
        <v>67</v>
      </c>
      <c r="N42" s="50">
        <v>144</v>
      </c>
      <c r="O42" s="245">
        <f t="shared" si="2"/>
        <v>1243</v>
      </c>
    </row>
    <row r="43" spans="1:15" ht="9.9499999999999993" customHeight="1" x14ac:dyDescent="0.25">
      <c r="A43" s="36"/>
      <c r="B43" s="37">
        <v>2025</v>
      </c>
      <c r="C43" s="50">
        <v>86</v>
      </c>
      <c r="D43" s="50">
        <v>123</v>
      </c>
      <c r="E43" s="50">
        <v>111</v>
      </c>
      <c r="F43" s="50">
        <v>99</v>
      </c>
      <c r="G43" s="50">
        <v>100</v>
      </c>
      <c r="H43" s="50">
        <v>108</v>
      </c>
      <c r="I43" s="50">
        <v>104.75</v>
      </c>
      <c r="J43" s="50">
        <v>108</v>
      </c>
      <c r="K43" s="50">
        <v>105</v>
      </c>
      <c r="L43" s="50">
        <v>118</v>
      </c>
      <c r="M43" s="50">
        <v>106.27500000000001</v>
      </c>
      <c r="N43" s="50">
        <v>104</v>
      </c>
      <c r="O43" s="245">
        <f t="shared" si="2"/>
        <v>1273.0250000000001</v>
      </c>
    </row>
    <row r="44" spans="1:15" ht="9.9499999999999993" customHeight="1" x14ac:dyDescent="0.25">
      <c r="A44" s="36" t="s">
        <v>20</v>
      </c>
      <c r="B44" s="37">
        <v>2024</v>
      </c>
      <c r="C44" s="50">
        <v>21</v>
      </c>
      <c r="D44" s="50">
        <v>23</v>
      </c>
      <c r="E44" s="50">
        <v>16</v>
      </c>
      <c r="F44" s="50">
        <v>11</v>
      </c>
      <c r="G44" s="50">
        <v>14</v>
      </c>
      <c r="H44" s="50">
        <v>21</v>
      </c>
      <c r="I44" s="50">
        <v>28</v>
      </c>
      <c r="J44" s="50">
        <v>27</v>
      </c>
      <c r="K44" s="50">
        <v>10</v>
      </c>
      <c r="L44" s="50">
        <v>10</v>
      </c>
      <c r="M44" s="50">
        <v>14</v>
      </c>
      <c r="N44" s="50">
        <v>15</v>
      </c>
      <c r="O44" s="245">
        <f t="shared" si="2"/>
        <v>210</v>
      </c>
    </row>
    <row r="45" spans="1:15" ht="9.9499999999999993" customHeight="1" x14ac:dyDescent="0.25">
      <c r="A45" s="36"/>
      <c r="B45" s="37">
        <v>2025</v>
      </c>
      <c r="C45" s="50">
        <v>68</v>
      </c>
      <c r="D45" s="50">
        <v>58</v>
      </c>
      <c r="E45" s="50">
        <v>48</v>
      </c>
      <c r="F45" s="50">
        <v>56</v>
      </c>
      <c r="G45" s="50">
        <v>57</v>
      </c>
      <c r="H45" s="50">
        <v>53</v>
      </c>
      <c r="I45" s="50">
        <v>57.5</v>
      </c>
      <c r="J45" s="50">
        <v>55</v>
      </c>
      <c r="K45" s="50">
        <v>56</v>
      </c>
      <c r="L45" s="50">
        <v>49</v>
      </c>
      <c r="M45" s="50">
        <v>55.75</v>
      </c>
      <c r="N45" s="50">
        <v>56</v>
      </c>
      <c r="O45" s="245">
        <f t="shared" si="2"/>
        <v>669.25</v>
      </c>
    </row>
    <row r="46" spans="1:15" ht="9.9499999999999993" customHeight="1" x14ac:dyDescent="0.25">
      <c r="A46" s="36" t="s">
        <v>132</v>
      </c>
      <c r="B46" s="37">
        <v>2024</v>
      </c>
      <c r="C46" s="50">
        <v>1961</v>
      </c>
      <c r="D46" s="50">
        <v>2920</v>
      </c>
      <c r="E46" s="50">
        <v>2848</v>
      </c>
      <c r="F46" s="50">
        <v>2775</v>
      </c>
      <c r="G46" s="50">
        <v>2126</v>
      </c>
      <c r="H46" s="50">
        <v>2007</v>
      </c>
      <c r="I46" s="50">
        <v>2709</v>
      </c>
      <c r="J46" s="50">
        <v>1677</v>
      </c>
      <c r="K46" s="50">
        <v>2464</v>
      </c>
      <c r="L46" s="50">
        <v>1681</v>
      </c>
      <c r="M46" s="50">
        <v>2912</v>
      </c>
      <c r="N46" s="50">
        <v>1657</v>
      </c>
      <c r="O46" s="245">
        <f t="shared" si="2"/>
        <v>27737</v>
      </c>
    </row>
    <row r="47" spans="1:15" ht="9.9499999999999993" customHeight="1" x14ac:dyDescent="0.25">
      <c r="A47" s="36"/>
      <c r="B47" s="37">
        <v>2025</v>
      </c>
      <c r="C47" s="50">
        <v>2550</v>
      </c>
      <c r="D47" s="50">
        <v>2537</v>
      </c>
      <c r="E47" s="50">
        <v>2537</v>
      </c>
      <c r="F47" s="50">
        <v>2541</v>
      </c>
      <c r="G47" s="50">
        <v>3148</v>
      </c>
      <c r="H47" s="50">
        <v>3062</v>
      </c>
      <c r="I47" s="50">
        <v>2541.25</v>
      </c>
      <c r="J47" s="50">
        <v>2691</v>
      </c>
      <c r="K47" s="50">
        <v>2861</v>
      </c>
      <c r="L47" s="50">
        <v>2788</v>
      </c>
      <c r="M47" s="50">
        <v>2725.625</v>
      </c>
      <c r="N47" s="50">
        <v>2917</v>
      </c>
      <c r="O47" s="245">
        <f t="shared" si="2"/>
        <v>32898.875</v>
      </c>
    </row>
    <row r="48" spans="1:15" ht="9.9499999999999993" customHeight="1" x14ac:dyDescent="0.25">
      <c r="A48" s="36" t="s">
        <v>31</v>
      </c>
      <c r="B48" s="37">
        <v>2024</v>
      </c>
      <c r="C48" s="50">
        <f>C50+C52</f>
        <v>640</v>
      </c>
      <c r="D48" s="50">
        <f t="shared" ref="D48" si="7">D50+D52</f>
        <v>670</v>
      </c>
      <c r="E48" s="50">
        <f t="shared" ref="E48:N48" si="8">E50+E52</f>
        <v>670</v>
      </c>
      <c r="F48" s="50">
        <f t="shared" si="8"/>
        <v>615</v>
      </c>
      <c r="G48" s="50">
        <f t="shared" si="8"/>
        <v>545</v>
      </c>
      <c r="H48" s="50">
        <f t="shared" si="8"/>
        <v>610</v>
      </c>
      <c r="I48" s="50">
        <f t="shared" si="8"/>
        <v>635</v>
      </c>
      <c r="J48" s="50">
        <f t="shared" si="8"/>
        <v>637</v>
      </c>
      <c r="K48" s="50">
        <f t="shared" si="8"/>
        <v>633</v>
      </c>
      <c r="L48" s="50">
        <f t="shared" si="8"/>
        <v>655</v>
      </c>
      <c r="M48" s="50">
        <f t="shared" si="8"/>
        <v>703</v>
      </c>
      <c r="N48" s="50">
        <f t="shared" si="8"/>
        <v>690</v>
      </c>
      <c r="O48" s="245">
        <f t="shared" si="2"/>
        <v>7703</v>
      </c>
    </row>
    <row r="49" spans="1:15" ht="9.9499999999999993" customHeight="1" x14ac:dyDescent="0.25">
      <c r="A49" s="36"/>
      <c r="B49" s="37">
        <v>2025</v>
      </c>
      <c r="C49" s="50">
        <f>C51+C53</f>
        <v>669</v>
      </c>
      <c r="D49" s="50">
        <f t="shared" ref="D49" si="9">D51+D53</f>
        <v>689</v>
      </c>
      <c r="E49" s="50">
        <f t="shared" ref="E49:N49" si="10">E51+E53</f>
        <v>671</v>
      </c>
      <c r="F49" s="50">
        <f t="shared" si="10"/>
        <v>685</v>
      </c>
      <c r="G49" s="50">
        <f t="shared" si="10"/>
        <v>682</v>
      </c>
      <c r="H49" s="50">
        <f t="shared" si="10"/>
        <v>677</v>
      </c>
      <c r="I49" s="50">
        <f t="shared" si="10"/>
        <v>678.5</v>
      </c>
      <c r="J49" s="50">
        <f t="shared" si="10"/>
        <v>682</v>
      </c>
      <c r="K49" s="50">
        <f t="shared" si="10"/>
        <v>679</v>
      </c>
      <c r="L49" s="50">
        <f t="shared" si="10"/>
        <v>656</v>
      </c>
      <c r="M49" s="50">
        <f t="shared" si="10"/>
        <v>676.85</v>
      </c>
      <c r="N49" s="50">
        <f t="shared" si="10"/>
        <v>680</v>
      </c>
      <c r="O49" s="245">
        <f t="shared" si="2"/>
        <v>8125.35</v>
      </c>
    </row>
    <row r="50" spans="1:15" ht="9.9499999999999993" customHeight="1" x14ac:dyDescent="0.25">
      <c r="A50" s="36" t="s">
        <v>133</v>
      </c>
      <c r="B50" s="37">
        <v>2024</v>
      </c>
      <c r="C50" s="50">
        <v>290</v>
      </c>
      <c r="D50" s="50">
        <v>310</v>
      </c>
      <c r="E50" s="50">
        <v>305</v>
      </c>
      <c r="F50" s="50">
        <v>275</v>
      </c>
      <c r="G50" s="50">
        <v>255</v>
      </c>
      <c r="H50" s="50">
        <v>270</v>
      </c>
      <c r="I50" s="50">
        <v>275</v>
      </c>
      <c r="J50" s="50">
        <v>272</v>
      </c>
      <c r="K50" s="50">
        <v>265</v>
      </c>
      <c r="L50" s="50">
        <v>290</v>
      </c>
      <c r="M50" s="50">
        <v>313</v>
      </c>
      <c r="N50" s="50">
        <v>330</v>
      </c>
      <c r="O50" s="245">
        <f t="shared" si="2"/>
        <v>3450</v>
      </c>
    </row>
    <row r="51" spans="1:15" ht="9.9499999999999993" customHeight="1" x14ac:dyDescent="0.25">
      <c r="A51" s="36"/>
      <c r="B51" s="37">
        <v>2025</v>
      </c>
      <c r="C51" s="50">
        <v>357</v>
      </c>
      <c r="D51" s="50">
        <v>367</v>
      </c>
      <c r="E51" s="50">
        <v>349</v>
      </c>
      <c r="F51" s="50">
        <v>366</v>
      </c>
      <c r="G51" s="50">
        <v>348</v>
      </c>
      <c r="H51" s="50">
        <v>356</v>
      </c>
      <c r="I51" s="50">
        <v>359.75</v>
      </c>
      <c r="J51" s="50">
        <v>358</v>
      </c>
      <c r="K51" s="50">
        <v>355</v>
      </c>
      <c r="L51" s="50">
        <v>349</v>
      </c>
      <c r="M51" s="50">
        <v>356.47500000000002</v>
      </c>
      <c r="N51" s="50">
        <v>355</v>
      </c>
      <c r="O51" s="245">
        <f t="shared" si="2"/>
        <v>4276.2250000000004</v>
      </c>
    </row>
    <row r="52" spans="1:15" ht="9.9499999999999993" customHeight="1" x14ac:dyDescent="0.25">
      <c r="A52" s="36" t="s">
        <v>134</v>
      </c>
      <c r="B52" s="37">
        <v>2024</v>
      </c>
      <c r="C52" s="50">
        <v>350</v>
      </c>
      <c r="D52" s="50">
        <v>360</v>
      </c>
      <c r="E52" s="50">
        <v>365</v>
      </c>
      <c r="F52" s="50">
        <v>340</v>
      </c>
      <c r="G52" s="50">
        <v>290</v>
      </c>
      <c r="H52" s="50">
        <v>340</v>
      </c>
      <c r="I52" s="50">
        <v>360</v>
      </c>
      <c r="J52" s="50">
        <v>365</v>
      </c>
      <c r="K52" s="50">
        <v>368</v>
      </c>
      <c r="L52" s="50">
        <v>365</v>
      </c>
      <c r="M52" s="50">
        <v>390</v>
      </c>
      <c r="N52" s="50">
        <v>360</v>
      </c>
      <c r="O52" s="245">
        <f t="shared" si="2"/>
        <v>4253</v>
      </c>
    </row>
    <row r="53" spans="1:15" ht="9.9499999999999993" customHeight="1" x14ac:dyDescent="0.25">
      <c r="A53" s="36"/>
      <c r="B53" s="37">
        <v>2025</v>
      </c>
      <c r="C53" s="50">
        <v>312</v>
      </c>
      <c r="D53" s="50">
        <v>322</v>
      </c>
      <c r="E53" s="50">
        <v>322</v>
      </c>
      <c r="F53" s="50">
        <v>319</v>
      </c>
      <c r="G53" s="50">
        <v>334</v>
      </c>
      <c r="H53" s="50">
        <v>321</v>
      </c>
      <c r="I53" s="50">
        <v>318.75</v>
      </c>
      <c r="J53" s="50">
        <v>324</v>
      </c>
      <c r="K53" s="50">
        <v>324</v>
      </c>
      <c r="L53" s="50">
        <v>307</v>
      </c>
      <c r="M53" s="50">
        <v>320.375</v>
      </c>
      <c r="N53" s="50">
        <v>325</v>
      </c>
      <c r="O53" s="245">
        <f t="shared" si="2"/>
        <v>3849.125</v>
      </c>
    </row>
    <row r="54" spans="1:15" ht="9.9499999999999993" customHeight="1" x14ac:dyDescent="0.25">
      <c r="A54" s="36" t="s">
        <v>32</v>
      </c>
      <c r="B54" s="37">
        <v>2024</v>
      </c>
      <c r="C54" s="50">
        <v>578</v>
      </c>
      <c r="D54" s="50">
        <v>619</v>
      </c>
      <c r="E54" s="50">
        <v>670</v>
      </c>
      <c r="F54" s="50">
        <v>1295</v>
      </c>
      <c r="G54" s="50">
        <v>1278</v>
      </c>
      <c r="H54" s="50">
        <v>1246</v>
      </c>
      <c r="I54" s="50">
        <v>1220</v>
      </c>
      <c r="J54" s="50">
        <v>670</v>
      </c>
      <c r="K54" s="50">
        <v>670</v>
      </c>
      <c r="L54" s="50">
        <v>670</v>
      </c>
      <c r="M54" s="50">
        <v>670</v>
      </c>
      <c r="N54" s="50">
        <v>682</v>
      </c>
      <c r="O54" s="245">
        <f t="shared" si="2"/>
        <v>10268</v>
      </c>
    </row>
    <row r="55" spans="1:15" ht="9.9499999999999993" customHeight="1" x14ac:dyDescent="0.25">
      <c r="A55" s="36"/>
      <c r="B55" s="37">
        <v>2025</v>
      </c>
      <c r="C55" s="50">
        <v>695</v>
      </c>
      <c r="D55" s="50">
        <v>774</v>
      </c>
      <c r="E55" s="50">
        <v>764</v>
      </c>
      <c r="F55" s="50">
        <v>771</v>
      </c>
      <c r="G55" s="50">
        <v>787</v>
      </c>
      <c r="H55" s="50">
        <v>776</v>
      </c>
      <c r="I55" s="50">
        <v>751</v>
      </c>
      <c r="J55" s="50">
        <v>774</v>
      </c>
      <c r="K55" s="50">
        <v>772</v>
      </c>
      <c r="L55" s="50">
        <v>763</v>
      </c>
      <c r="M55" s="50">
        <v>762.7</v>
      </c>
      <c r="N55" s="50">
        <v>771</v>
      </c>
      <c r="O55" s="245">
        <f t="shared" si="2"/>
        <v>9160.7000000000007</v>
      </c>
    </row>
    <row r="56" spans="1:15" ht="9.9499999999999993" customHeight="1" x14ac:dyDescent="0.25">
      <c r="A56" s="36" t="s">
        <v>33</v>
      </c>
      <c r="B56" s="37">
        <v>2024</v>
      </c>
      <c r="C56" s="50">
        <v>1500</v>
      </c>
      <c r="D56" s="50">
        <v>1504</v>
      </c>
      <c r="E56" s="50">
        <v>1460</v>
      </c>
      <c r="F56" s="50">
        <v>1599</v>
      </c>
      <c r="G56" s="50">
        <v>1762</v>
      </c>
      <c r="H56" s="50">
        <v>1760</v>
      </c>
      <c r="I56" s="50">
        <v>3596</v>
      </c>
      <c r="J56" s="50">
        <v>2820</v>
      </c>
      <c r="K56" s="50">
        <v>2828</v>
      </c>
      <c r="L56" s="50">
        <v>2763</v>
      </c>
      <c r="M56" s="50">
        <v>2995</v>
      </c>
      <c r="N56" s="50">
        <v>2640</v>
      </c>
      <c r="O56" s="245">
        <f t="shared" si="2"/>
        <v>27227</v>
      </c>
    </row>
    <row r="57" spans="1:15" ht="9.9499999999999993" customHeight="1" x14ac:dyDescent="0.25">
      <c r="A57" s="36"/>
      <c r="B57" s="37">
        <v>2025</v>
      </c>
      <c r="C57" s="50">
        <v>3197</v>
      </c>
      <c r="D57" s="50">
        <v>2181</v>
      </c>
      <c r="E57" s="50">
        <v>2935</v>
      </c>
      <c r="F57" s="50">
        <v>2290</v>
      </c>
      <c r="G57" s="50">
        <v>2738</v>
      </c>
      <c r="H57" s="50">
        <v>1900</v>
      </c>
      <c r="I57" s="50">
        <v>1814</v>
      </c>
      <c r="J57" s="50">
        <v>2536</v>
      </c>
      <c r="K57" s="50">
        <v>3064</v>
      </c>
      <c r="L57" s="50">
        <v>3113</v>
      </c>
      <c r="M57" s="50">
        <v>3064</v>
      </c>
      <c r="N57" s="50">
        <v>2909</v>
      </c>
      <c r="O57" s="245">
        <f t="shared" si="2"/>
        <v>31741</v>
      </c>
    </row>
    <row r="58" spans="1:15" ht="9.9499999999999993" customHeight="1" x14ac:dyDescent="0.25">
      <c r="A58" s="36" t="s">
        <v>34</v>
      </c>
      <c r="B58" s="37">
        <v>2024</v>
      </c>
      <c r="C58" s="50">
        <v>229</v>
      </c>
      <c r="D58" s="50">
        <v>194</v>
      </c>
      <c r="E58" s="50">
        <v>182</v>
      </c>
      <c r="F58" s="50">
        <v>151</v>
      </c>
      <c r="G58" s="50">
        <v>124</v>
      </c>
      <c r="H58" s="50">
        <v>101</v>
      </c>
      <c r="I58" s="50">
        <v>78</v>
      </c>
      <c r="J58" s="50">
        <v>89</v>
      </c>
      <c r="K58" s="50">
        <v>92</v>
      </c>
      <c r="L58" s="50">
        <v>83</v>
      </c>
      <c r="M58" s="50">
        <v>89</v>
      </c>
      <c r="N58" s="50">
        <v>117</v>
      </c>
      <c r="O58" s="245">
        <f t="shared" si="2"/>
        <v>1529</v>
      </c>
    </row>
    <row r="59" spans="1:15" ht="9.9499999999999993" customHeight="1" x14ac:dyDescent="0.25">
      <c r="A59" s="36"/>
      <c r="B59" s="37">
        <v>2025</v>
      </c>
      <c r="C59" s="50">
        <v>246</v>
      </c>
      <c r="D59" s="50">
        <v>234</v>
      </c>
      <c r="E59" s="50">
        <v>237</v>
      </c>
      <c r="F59" s="50">
        <v>249</v>
      </c>
      <c r="G59" s="50">
        <v>222</v>
      </c>
      <c r="H59" s="50">
        <v>231</v>
      </c>
      <c r="I59" s="50">
        <v>241.5</v>
      </c>
      <c r="J59" s="50">
        <v>236</v>
      </c>
      <c r="K59" s="50">
        <v>233</v>
      </c>
      <c r="L59" s="50">
        <v>203</v>
      </c>
      <c r="M59" s="50">
        <v>233.25</v>
      </c>
      <c r="N59" s="50">
        <v>232</v>
      </c>
      <c r="O59" s="245">
        <f t="shared" si="2"/>
        <v>2797.75</v>
      </c>
    </row>
    <row r="60" spans="1:15" ht="9.9499999999999993" customHeight="1" x14ac:dyDescent="0.25">
      <c r="A60" s="40" t="s">
        <v>61</v>
      </c>
      <c r="B60" s="37">
        <v>2024</v>
      </c>
      <c r="C60" s="50">
        <v>8</v>
      </c>
      <c r="D60" s="50">
        <v>6</v>
      </c>
      <c r="E60" s="50">
        <v>7</v>
      </c>
      <c r="F60" s="50">
        <v>6</v>
      </c>
      <c r="G60" s="50">
        <v>12</v>
      </c>
      <c r="H60" s="50">
        <v>6</v>
      </c>
      <c r="I60" s="50">
        <v>10</v>
      </c>
      <c r="J60" s="50">
        <v>12</v>
      </c>
      <c r="K60" s="50">
        <v>21</v>
      </c>
      <c r="L60" s="50">
        <v>1</v>
      </c>
      <c r="M60" s="50">
        <v>9</v>
      </c>
      <c r="N60" s="50">
        <v>3</v>
      </c>
      <c r="O60" s="245">
        <f t="shared" si="2"/>
        <v>101</v>
      </c>
    </row>
    <row r="61" spans="1:15" ht="9.9499999999999993" customHeight="1" x14ac:dyDescent="0.25">
      <c r="A61" s="40"/>
      <c r="B61" s="37">
        <v>2025</v>
      </c>
      <c r="C61" s="50">
        <v>7</v>
      </c>
      <c r="D61" s="50">
        <v>8</v>
      </c>
      <c r="E61" s="50">
        <v>6</v>
      </c>
      <c r="F61" s="50">
        <v>7</v>
      </c>
      <c r="G61" s="50">
        <v>10</v>
      </c>
      <c r="H61" s="50">
        <v>6</v>
      </c>
      <c r="I61" s="50">
        <v>7</v>
      </c>
      <c r="J61" s="50">
        <v>8</v>
      </c>
      <c r="K61" s="50">
        <v>8</v>
      </c>
      <c r="L61" s="50">
        <v>7.25</v>
      </c>
      <c r="M61" s="50">
        <v>7.4249999999999998</v>
      </c>
      <c r="N61" s="50">
        <v>8</v>
      </c>
      <c r="O61" s="245">
        <f t="shared" si="2"/>
        <v>89.674999999999997</v>
      </c>
    </row>
    <row r="62" spans="1:15" ht="9.9499999999999993" customHeight="1" x14ac:dyDescent="0.25">
      <c r="A62" s="36" t="s">
        <v>135</v>
      </c>
      <c r="B62" s="37">
        <v>2024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245">
        <f t="shared" ref="O62" si="11">SUM(C62:N62)</f>
        <v>0</v>
      </c>
    </row>
    <row r="63" spans="1:15" ht="9.9499999999999993" customHeight="1" x14ac:dyDescent="0.25">
      <c r="A63" s="36"/>
      <c r="B63" s="37">
        <v>2025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245">
        <v>0</v>
      </c>
    </row>
    <row r="64" spans="1:15" ht="9.9499999999999993" customHeight="1" x14ac:dyDescent="0.25">
      <c r="A64" s="36" t="s">
        <v>62</v>
      </c>
      <c r="B64" s="37">
        <v>2024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245">
        <f t="shared" ref="O64" si="12">SUM(C64:N64)</f>
        <v>0</v>
      </c>
    </row>
    <row r="65" spans="1:15" ht="9.9499999999999993" customHeight="1" x14ac:dyDescent="0.25">
      <c r="A65" s="54"/>
      <c r="B65" s="42">
        <v>2025</v>
      </c>
      <c r="C65" s="51">
        <v>0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0</v>
      </c>
      <c r="M65" s="51">
        <v>0</v>
      </c>
      <c r="N65" s="51">
        <v>0</v>
      </c>
      <c r="O65" s="248">
        <v>0</v>
      </c>
    </row>
    <row r="66" spans="1:15" ht="9.75" customHeight="1" x14ac:dyDescent="0.3">
      <c r="A66" s="4" t="s">
        <v>74</v>
      </c>
      <c r="B66" s="44"/>
      <c r="C66" s="45"/>
      <c r="D66" s="45"/>
      <c r="E66" s="46"/>
      <c r="F66" s="46"/>
      <c r="G66" s="47"/>
      <c r="H66" s="47"/>
      <c r="I66" s="48"/>
      <c r="J66" s="48"/>
      <c r="K66" s="48"/>
      <c r="L66" s="48"/>
      <c r="M66" s="48"/>
      <c r="N66" s="47"/>
      <c r="O66" s="47"/>
    </row>
    <row r="67" spans="1:15" ht="9.75" customHeight="1" x14ac:dyDescent="0.3">
      <c r="A67" s="215" t="s">
        <v>159</v>
      </c>
      <c r="B67" s="44"/>
      <c r="C67" s="45"/>
      <c r="D67" s="45"/>
      <c r="E67" s="46"/>
      <c r="F67" s="46"/>
      <c r="G67" s="47"/>
      <c r="H67" s="47"/>
      <c r="I67" s="48"/>
      <c r="J67" s="48"/>
      <c r="K67" s="48"/>
      <c r="L67" s="48"/>
      <c r="M67" s="48"/>
      <c r="N67" s="47"/>
      <c r="O67" s="47"/>
    </row>
    <row r="68" spans="1:15" ht="6.75" customHeight="1" x14ac:dyDescent="0.3">
      <c r="A68" s="160" t="s">
        <v>173</v>
      </c>
      <c r="B68" s="55"/>
      <c r="C68" s="55"/>
      <c r="D68" s="55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" customHeight="1" x14ac:dyDescent="0.15">
      <c r="A69" s="191" t="s">
        <v>174</v>
      </c>
    </row>
    <row r="70" spans="1:15" ht="9" customHeight="1" x14ac:dyDescent="0.25"/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AC959:EAC1471 O66:O6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S70"/>
  <sheetViews>
    <sheetView showGridLines="0" topLeftCell="A7" zoomScaleNormal="100" workbookViewId="0">
      <selection activeCell="M57" sqref="M57"/>
    </sheetView>
  </sheetViews>
  <sheetFormatPr baseColWidth="10" defaultColWidth="5.109375" defaultRowHeight="14.1" customHeight="1" x14ac:dyDescent="0.25"/>
  <cols>
    <col min="1" max="1" width="8.6640625" style="31" customWidth="1"/>
    <col min="2" max="2" width="4.109375" style="31" customWidth="1"/>
    <col min="3" max="14" width="4.6640625" style="31" customWidth="1"/>
    <col min="15" max="15" width="5.44140625" style="31" customWidth="1"/>
    <col min="16" max="16384" width="5.109375" style="31"/>
  </cols>
  <sheetData>
    <row r="1" spans="1:15" ht="17.100000000000001" customHeight="1" x14ac:dyDescent="0.25">
      <c r="A1" s="29" t="s">
        <v>193</v>
      </c>
      <c r="B1" s="30"/>
      <c r="C1" s="30"/>
      <c r="D1" s="30"/>
      <c r="E1" s="30"/>
      <c r="F1" s="30"/>
    </row>
    <row r="2" spans="1:15" ht="12" customHeight="1" x14ac:dyDescent="0.25">
      <c r="A2" s="32" t="s">
        <v>37</v>
      </c>
      <c r="B2" s="30"/>
      <c r="C2" s="30"/>
      <c r="D2" s="30"/>
      <c r="E2" s="30"/>
      <c r="F2" s="30"/>
    </row>
    <row r="3" spans="1:15" ht="5.0999999999999996" customHeight="1" x14ac:dyDescent="0.25">
      <c r="A3" s="1"/>
    </row>
    <row r="4" spans="1:15" ht="15.95" customHeight="1" x14ac:dyDescent="0.25">
      <c r="A4" s="263" t="s">
        <v>23</v>
      </c>
      <c r="B4" s="263" t="s">
        <v>55</v>
      </c>
      <c r="C4" s="265" t="s">
        <v>44</v>
      </c>
      <c r="D4" s="265" t="s">
        <v>45</v>
      </c>
      <c r="E4" s="265" t="s">
        <v>46</v>
      </c>
      <c r="F4" s="265" t="s">
        <v>47</v>
      </c>
      <c r="G4" s="265" t="s">
        <v>48</v>
      </c>
      <c r="H4" s="265" t="s">
        <v>49</v>
      </c>
      <c r="I4" s="265" t="s">
        <v>50</v>
      </c>
      <c r="J4" s="265" t="s">
        <v>51</v>
      </c>
      <c r="K4" s="265" t="s">
        <v>52</v>
      </c>
      <c r="L4" s="265" t="s">
        <v>53</v>
      </c>
      <c r="M4" s="265" t="s">
        <v>35</v>
      </c>
      <c r="N4" s="265" t="s">
        <v>36</v>
      </c>
      <c r="O4" s="242" t="s">
        <v>26</v>
      </c>
    </row>
    <row r="5" spans="1:15" ht="12" customHeight="1" x14ac:dyDescent="0.25">
      <c r="A5" s="374" t="s">
        <v>27</v>
      </c>
      <c r="B5" s="267">
        <v>2024</v>
      </c>
      <c r="C5" s="268">
        <f>C8+C10+C12+C14+C16+C24+C26+C28+C30+C32+C34+C36+C38+C40+C42+C44+C46+C48+C54+C56+C58+C60+C62+C64</f>
        <v>711.02788691800026</v>
      </c>
      <c r="D5" s="268">
        <f t="shared" ref="D5:N5" si="0">D8+D10+D12+D14+D16+D24+D26+D28+D30+D32+D34+D36+D38+D40+D42+D44+D46+D48+D54+D56+D58+D60+D62+D64</f>
        <v>681.7164583035152</v>
      </c>
      <c r="E5" s="268">
        <f t="shared" si="0"/>
        <v>615.89469782431775</v>
      </c>
      <c r="F5" s="268">
        <f t="shared" si="0"/>
        <v>727.20920279068002</v>
      </c>
      <c r="G5" s="268">
        <f t="shared" si="0"/>
        <v>781.24895453199997</v>
      </c>
      <c r="H5" s="268">
        <f t="shared" si="0"/>
        <v>756.1034624423404</v>
      </c>
      <c r="I5" s="268">
        <f t="shared" si="0"/>
        <v>843.06185213731999</v>
      </c>
      <c r="J5" s="268">
        <f t="shared" si="0"/>
        <v>796.21349999999984</v>
      </c>
      <c r="K5" s="268">
        <f t="shared" si="0"/>
        <v>785.55718000000002</v>
      </c>
      <c r="L5" s="268">
        <f t="shared" si="0"/>
        <v>720.32511000000011</v>
      </c>
      <c r="M5" s="268">
        <f t="shared" si="0"/>
        <v>741.29789086968617</v>
      </c>
      <c r="N5" s="268">
        <f t="shared" si="0"/>
        <v>787.91040609895015</v>
      </c>
      <c r="O5" s="293">
        <f>SUM(C5:N5)</f>
        <v>8947.5666019168093</v>
      </c>
    </row>
    <row r="6" spans="1:15" ht="12" customHeight="1" x14ac:dyDescent="0.25">
      <c r="A6" s="375"/>
      <c r="B6" s="246" t="s">
        <v>165</v>
      </c>
      <c r="C6" s="269">
        <f>C9+C11+C13+C15+C17+C25+C27+C29+C31+C33+C35+C37+C39+C41+C43+C45+C47+C49+C55+C57+C59+C61+C63+C65</f>
        <v>757.59347685253942</v>
      </c>
      <c r="D6" s="269">
        <f t="shared" ref="D6:O6" si="1">D9+D11+D13+D15+D17+D25+D27+D29+D31+D33+D35+D37+D39+D41+D43+D45+D47+D49+D55+D57+D59+D61+D63+D65</f>
        <v>754.56226055070636</v>
      </c>
      <c r="E6" s="269">
        <f t="shared" si="1"/>
        <v>703.19804352491053</v>
      </c>
      <c r="F6" s="269">
        <f t="shared" si="1"/>
        <v>751.51356087676106</v>
      </c>
      <c r="G6" s="269">
        <f t="shared" si="1"/>
        <v>781.53352885201673</v>
      </c>
      <c r="H6" s="269">
        <f t="shared" si="1"/>
        <v>741.91756000000009</v>
      </c>
      <c r="I6" s="269">
        <f t="shared" si="1"/>
        <v>739.70398545122919</v>
      </c>
      <c r="J6" s="269">
        <f t="shared" si="1"/>
        <v>747.70500000000015</v>
      </c>
      <c r="K6" s="269">
        <f t="shared" si="1"/>
        <v>758.82623524247833</v>
      </c>
      <c r="L6" s="269">
        <f t="shared" si="1"/>
        <v>762.13394517342704</v>
      </c>
      <c r="M6" s="269">
        <f t="shared" si="1"/>
        <v>760.529959652407</v>
      </c>
      <c r="N6" s="269">
        <f t="shared" si="1"/>
        <v>768.41935810108225</v>
      </c>
      <c r="O6" s="269">
        <f t="shared" si="1"/>
        <v>9027.6369142775566</v>
      </c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5"/>
    </row>
    <row r="8" spans="1:15" ht="9.9499999999999993" customHeight="1" x14ac:dyDescent="0.25">
      <c r="A8" s="36" t="s">
        <v>28</v>
      </c>
      <c r="B8" s="37">
        <v>2024</v>
      </c>
      <c r="C8" s="38">
        <v>0.36</v>
      </c>
      <c r="D8" s="38">
        <v>0.40500000000000003</v>
      </c>
      <c r="E8" s="38">
        <v>0.495</v>
      </c>
      <c r="F8" s="38">
        <v>0.48</v>
      </c>
      <c r="G8" s="38">
        <v>0.45</v>
      </c>
      <c r="H8" s="38">
        <v>0.46500000000000002</v>
      </c>
      <c r="I8" s="38">
        <v>0.43499999999999994</v>
      </c>
      <c r="J8" s="38">
        <v>0.48</v>
      </c>
      <c r="K8" s="38">
        <v>0.44999999999999996</v>
      </c>
      <c r="L8" s="38">
        <v>0.55499999999999994</v>
      </c>
      <c r="M8" s="305">
        <v>0.48</v>
      </c>
      <c r="N8" s="38">
        <v>0.52500000000000002</v>
      </c>
      <c r="O8" s="245">
        <f>SUM(C8:N8)</f>
        <v>5.58</v>
      </c>
    </row>
    <row r="9" spans="1:15" ht="9.9499999999999993" customHeight="1" x14ac:dyDescent="0.25">
      <c r="A9" s="36"/>
      <c r="B9" s="37">
        <v>2025</v>
      </c>
      <c r="C9" s="38">
        <v>0.747</v>
      </c>
      <c r="D9" s="38">
        <v>0.70899999999999996</v>
      </c>
      <c r="E9" s="38">
        <v>0.70899999999999996</v>
      </c>
      <c r="F9" s="38">
        <v>0.76570000000000005</v>
      </c>
      <c r="G9" s="38">
        <v>0.78569999999999995</v>
      </c>
      <c r="H9" s="38">
        <v>0.76056999999999997</v>
      </c>
      <c r="I9" s="38">
        <v>0.63267499999999999</v>
      </c>
      <c r="J9" s="38">
        <v>0.74199999999999999</v>
      </c>
      <c r="K9" s="38">
        <v>0.73023624999999992</v>
      </c>
      <c r="L9" s="38">
        <v>0.71637031249999994</v>
      </c>
      <c r="M9" s="2">
        <v>0.72982515624999988</v>
      </c>
      <c r="N9" s="38">
        <v>0.72631499999999993</v>
      </c>
      <c r="O9" s="245">
        <f t="shared" ref="O9:O65" si="2">SUM(C9:N9)</f>
        <v>8.7543917187499982</v>
      </c>
    </row>
    <row r="10" spans="1:15" ht="9.9499999999999993" customHeight="1" x14ac:dyDescent="0.25">
      <c r="A10" s="36" t="s">
        <v>29</v>
      </c>
      <c r="B10" s="37">
        <v>2024</v>
      </c>
      <c r="C10" s="38">
        <v>32.72</v>
      </c>
      <c r="D10" s="38">
        <v>36.347999999999999</v>
      </c>
      <c r="E10" s="38">
        <v>30.908999999999999</v>
      </c>
      <c r="F10" s="38">
        <v>35.707999999999998</v>
      </c>
      <c r="G10" s="38">
        <v>44.967999999999996</v>
      </c>
      <c r="H10" s="38">
        <v>36.966999999999999</v>
      </c>
      <c r="I10" s="38">
        <v>26.709</v>
      </c>
      <c r="J10" s="38">
        <v>33.823999999999998</v>
      </c>
      <c r="K10" s="38">
        <v>36.293999999999997</v>
      </c>
      <c r="L10" s="38">
        <v>38.694000000000003</v>
      </c>
      <c r="M10" s="38">
        <v>42.671999999999997</v>
      </c>
      <c r="N10" s="38">
        <v>43.973363636363636</v>
      </c>
      <c r="O10" s="245">
        <f t="shared" si="2"/>
        <v>439.7863636363636</v>
      </c>
    </row>
    <row r="11" spans="1:15" ht="9.9499999999999993" customHeight="1" x14ac:dyDescent="0.25">
      <c r="A11" s="36"/>
      <c r="B11" s="37">
        <v>2025</v>
      </c>
      <c r="C11" s="38">
        <v>40.304000000000002</v>
      </c>
      <c r="D11" s="38">
        <v>39.606999999999999</v>
      </c>
      <c r="E11" s="38">
        <v>32.606999999999999</v>
      </c>
      <c r="F11" s="38">
        <v>35.83</v>
      </c>
      <c r="G11" s="38">
        <v>40.174599999999998</v>
      </c>
      <c r="H11" s="38">
        <v>39.203800000000001</v>
      </c>
      <c r="I11" s="38">
        <v>37.087000000000003</v>
      </c>
      <c r="J11" s="38">
        <v>37.055</v>
      </c>
      <c r="K11" s="38">
        <v>38.380099999999999</v>
      </c>
      <c r="L11" s="38">
        <v>37.931474999999999</v>
      </c>
      <c r="M11" s="2">
        <v>37.817997500000004</v>
      </c>
      <c r="N11" s="38">
        <v>38.821800000000003</v>
      </c>
      <c r="O11" s="245">
        <f t="shared" si="2"/>
        <v>454.8197725</v>
      </c>
    </row>
    <row r="12" spans="1:15" ht="9.9499999999999993" customHeight="1" x14ac:dyDescent="0.25">
      <c r="A12" s="36" t="s">
        <v>92</v>
      </c>
      <c r="B12" s="37">
        <v>2024</v>
      </c>
      <c r="C12" s="38">
        <v>8.3829999999999991</v>
      </c>
      <c r="D12" s="38">
        <v>7.1630000000000003</v>
      </c>
      <c r="E12" s="38">
        <v>4.774</v>
      </c>
      <c r="F12" s="38">
        <v>5.6470000000000002</v>
      </c>
      <c r="G12" s="38">
        <v>6.2489999999999997</v>
      </c>
      <c r="H12" s="38">
        <v>5.798</v>
      </c>
      <c r="I12" s="38">
        <v>5.782</v>
      </c>
      <c r="J12" s="38">
        <v>5.67</v>
      </c>
      <c r="K12" s="38">
        <v>9.8640000000000008</v>
      </c>
      <c r="L12" s="38">
        <v>4.5659999999999998</v>
      </c>
      <c r="M12" s="38">
        <v>7.468</v>
      </c>
      <c r="N12" s="38">
        <v>9.952</v>
      </c>
      <c r="O12" s="245">
        <f t="shared" si="2"/>
        <v>81.316000000000017</v>
      </c>
    </row>
    <row r="13" spans="1:15" ht="9.9499999999999993" customHeight="1" x14ac:dyDescent="0.25">
      <c r="A13" s="36"/>
      <c r="B13" s="37">
        <v>2025</v>
      </c>
      <c r="C13" s="38">
        <v>9.3469999999999995</v>
      </c>
      <c r="D13" s="38">
        <v>7.3380000000000001</v>
      </c>
      <c r="E13" s="38">
        <v>8.3379999999999992</v>
      </c>
      <c r="F13" s="38">
        <v>8.0076199999999993</v>
      </c>
      <c r="G13" s="38">
        <v>8.5344250000000006</v>
      </c>
      <c r="H13" s="38">
        <v>7.6262999999999996</v>
      </c>
      <c r="I13" s="38">
        <v>8.2576549999999997</v>
      </c>
      <c r="J13" s="38">
        <v>8.0549999999999997</v>
      </c>
      <c r="K13" s="38">
        <v>8.1183449999999997</v>
      </c>
      <c r="L13" s="38">
        <v>8.0143249999999995</v>
      </c>
      <c r="M13" s="2">
        <v>8.1636670000000002</v>
      </c>
      <c r="N13" s="38">
        <v>8.1394599999999997</v>
      </c>
      <c r="O13" s="245">
        <f t="shared" si="2"/>
        <v>97.939796999999999</v>
      </c>
    </row>
    <row r="14" spans="1:15" ht="9.9499999999999993" customHeight="1" x14ac:dyDescent="0.25">
      <c r="A14" s="36" t="s">
        <v>30</v>
      </c>
      <c r="B14" s="37">
        <v>2024</v>
      </c>
      <c r="C14" s="38">
        <v>161.0017</v>
      </c>
      <c r="D14" s="38">
        <v>168.3038</v>
      </c>
      <c r="E14" s="38">
        <v>156.56720000000001</v>
      </c>
      <c r="F14" s="38">
        <v>154.04149999999998</v>
      </c>
      <c r="G14" s="38">
        <v>173.2842</v>
      </c>
      <c r="H14" s="38">
        <v>192.64374000000001</v>
      </c>
      <c r="I14" s="38">
        <v>189.75928000000002</v>
      </c>
      <c r="J14" s="38">
        <v>179.8039</v>
      </c>
      <c r="K14" s="38">
        <v>214.91479999999999</v>
      </c>
      <c r="L14" s="38">
        <v>190.50239999999999</v>
      </c>
      <c r="M14" s="38">
        <v>194.39670000000001</v>
      </c>
      <c r="N14" s="38">
        <v>193.10739999999998</v>
      </c>
      <c r="O14" s="245">
        <f t="shared" si="2"/>
        <v>2168.3266199999998</v>
      </c>
    </row>
    <row r="15" spans="1:15" ht="9.9499999999999993" customHeight="1" x14ac:dyDescent="0.25">
      <c r="A15" s="36"/>
      <c r="B15" s="37">
        <v>2025</v>
      </c>
      <c r="C15" s="38">
        <v>165.20813999999999</v>
      </c>
      <c r="D15" s="38">
        <v>172.69872000000001</v>
      </c>
      <c r="E15" s="38">
        <v>160.67052000000001</v>
      </c>
      <c r="F15" s="38">
        <v>158.46780000000001</v>
      </c>
      <c r="G15" s="38">
        <v>177.90654999999998</v>
      </c>
      <c r="H15" s="38">
        <v>176.46549999999999</v>
      </c>
      <c r="I15" s="38">
        <v>164.26129500000002</v>
      </c>
      <c r="J15" s="38">
        <v>167.43600000000001</v>
      </c>
      <c r="K15" s="38">
        <v>171.51733625</v>
      </c>
      <c r="L15" s="38">
        <v>169.92003281250001</v>
      </c>
      <c r="M15" s="2">
        <v>168.45518940624999</v>
      </c>
      <c r="N15" s="38">
        <v>172.87778166666666</v>
      </c>
      <c r="O15" s="245">
        <f t="shared" si="2"/>
        <v>2025.8848651354165</v>
      </c>
    </row>
    <row r="16" spans="1:15" ht="9.9499999999999993" customHeight="1" x14ac:dyDescent="0.25">
      <c r="A16" s="39" t="s">
        <v>0</v>
      </c>
      <c r="B16" s="37">
        <v>2024</v>
      </c>
      <c r="C16" s="38">
        <f>C18+C20+C22</f>
        <v>63.529399999999995</v>
      </c>
      <c r="D16" s="38">
        <f t="shared" ref="D16:H16" si="3">D18+D20+D22</f>
        <v>60.494</v>
      </c>
      <c r="E16" s="38">
        <f t="shared" si="3"/>
        <v>62.8</v>
      </c>
      <c r="F16" s="38">
        <f t="shared" si="3"/>
        <v>65.993299999999991</v>
      </c>
      <c r="G16" s="38">
        <f t="shared" si="3"/>
        <v>65.312400000000011</v>
      </c>
      <c r="H16" s="38">
        <f t="shared" si="3"/>
        <v>64.841799999999992</v>
      </c>
      <c r="I16" s="38">
        <f t="shared" ref="I16:N16" si="4">I18+I20+I22</f>
        <v>69.437349999999995</v>
      </c>
      <c r="J16" s="38">
        <f t="shared" si="4"/>
        <v>69.489999999999995</v>
      </c>
      <c r="K16" s="38">
        <f t="shared" si="4"/>
        <v>56.240549999999999</v>
      </c>
      <c r="L16" s="38">
        <f t="shared" si="4"/>
        <v>52.118000000000002</v>
      </c>
      <c r="M16" s="38">
        <f t="shared" si="4"/>
        <v>49.511399999999995</v>
      </c>
      <c r="N16" s="38">
        <f t="shared" si="4"/>
        <v>61.014000000000003</v>
      </c>
      <c r="O16" s="245">
        <f t="shared" si="2"/>
        <v>740.78219999999999</v>
      </c>
    </row>
    <row r="17" spans="1:15" ht="9.9499999999999993" customHeight="1" x14ac:dyDescent="0.25">
      <c r="A17" s="39"/>
      <c r="B17" s="37">
        <v>2025</v>
      </c>
      <c r="C17" s="38">
        <f>C19+C21+C23</f>
        <v>69.777999999999992</v>
      </c>
      <c r="D17" s="38">
        <f t="shared" ref="D17:H17" si="5">D19+D21+D23</f>
        <v>71.954000000000008</v>
      </c>
      <c r="E17" s="38">
        <f t="shared" si="5"/>
        <v>71.974000000000004</v>
      </c>
      <c r="F17" s="38">
        <f t="shared" si="5"/>
        <v>73.35929999999999</v>
      </c>
      <c r="G17" s="38">
        <f t="shared" si="5"/>
        <v>68.394874999999999</v>
      </c>
      <c r="H17" s="38">
        <f t="shared" si="5"/>
        <v>67.555889999999991</v>
      </c>
      <c r="I17" s="38">
        <f t="shared" ref="I17:N17" si="6">I19+I21+I23</f>
        <v>71.766325000000009</v>
      </c>
      <c r="J17" s="38">
        <f t="shared" si="6"/>
        <v>71.42</v>
      </c>
      <c r="K17" s="38">
        <f t="shared" si="6"/>
        <v>69.7842725</v>
      </c>
      <c r="L17" s="38">
        <f t="shared" si="6"/>
        <v>70.131621874999993</v>
      </c>
      <c r="M17" s="38">
        <f t="shared" si="6"/>
        <v>70.611828437500009</v>
      </c>
      <c r="N17" s="38">
        <f t="shared" si="6"/>
        <v>69.23903</v>
      </c>
      <c r="O17" s="245">
        <f t="shared" si="2"/>
        <v>845.96914281249985</v>
      </c>
    </row>
    <row r="18" spans="1:15" ht="9.9499999999999993" customHeight="1" x14ac:dyDescent="0.25">
      <c r="A18" s="36" t="s">
        <v>41</v>
      </c>
      <c r="B18" s="37">
        <v>2024</v>
      </c>
      <c r="C18" s="38">
        <v>59.153999999999996</v>
      </c>
      <c r="D18" s="38">
        <v>54.78</v>
      </c>
      <c r="E18" s="38">
        <v>56.481000000000002</v>
      </c>
      <c r="F18" s="38">
        <v>58.997499999999995</v>
      </c>
      <c r="G18" s="38">
        <v>61.35</v>
      </c>
      <c r="H18" s="38">
        <v>60.076000000000001</v>
      </c>
      <c r="I18" s="38">
        <v>65.2</v>
      </c>
      <c r="J18" s="38">
        <v>65.027500000000003</v>
      </c>
      <c r="K18" s="38">
        <v>53.4</v>
      </c>
      <c r="L18" s="38">
        <v>47.42</v>
      </c>
      <c r="M18" s="38">
        <v>45.75</v>
      </c>
      <c r="N18" s="38">
        <v>56.65</v>
      </c>
      <c r="O18" s="245">
        <f t="shared" si="2"/>
        <v>684.28599999999994</v>
      </c>
    </row>
    <row r="19" spans="1:15" ht="9.9499999999999993" customHeight="1" x14ac:dyDescent="0.25">
      <c r="A19" s="36"/>
      <c r="B19" s="37">
        <v>2025</v>
      </c>
      <c r="C19" s="38">
        <v>61.021999999999998</v>
      </c>
      <c r="D19" s="38">
        <v>62.488999999999997</v>
      </c>
      <c r="E19" s="38">
        <v>62.488999999999997</v>
      </c>
      <c r="F19" s="38">
        <v>63.143999999999998</v>
      </c>
      <c r="G19" s="38">
        <v>62.639666666666663</v>
      </c>
      <c r="H19" s="38">
        <v>62.757399999999997</v>
      </c>
      <c r="I19" s="38">
        <v>62.286000000000001</v>
      </c>
      <c r="J19" s="38">
        <v>62.69</v>
      </c>
      <c r="K19" s="38">
        <v>62.593266666666665</v>
      </c>
      <c r="L19" s="38">
        <v>62.581666666666663</v>
      </c>
      <c r="M19" s="2">
        <v>62.469200000000001</v>
      </c>
      <c r="N19" s="38">
        <v>62.561022222222221</v>
      </c>
      <c r="O19" s="245">
        <f t="shared" si="2"/>
        <v>749.72222222222217</v>
      </c>
    </row>
    <row r="20" spans="1:15" ht="9.9499999999999993" customHeight="1" x14ac:dyDescent="0.25">
      <c r="A20" s="36" t="s">
        <v>1</v>
      </c>
      <c r="B20" s="37">
        <v>2024</v>
      </c>
      <c r="C20" s="38">
        <v>4.226</v>
      </c>
      <c r="D20" s="38">
        <v>5.5389999999999997</v>
      </c>
      <c r="E20" s="38">
        <v>6.141</v>
      </c>
      <c r="F20" s="38">
        <v>6.835</v>
      </c>
      <c r="G20" s="38">
        <v>3.8150000000000004</v>
      </c>
      <c r="H20" s="38">
        <v>4.5540000000000003</v>
      </c>
      <c r="I20" s="38">
        <v>4.0380000000000003</v>
      </c>
      <c r="J20" s="38">
        <v>4.2010000000000005</v>
      </c>
      <c r="K20" s="38">
        <v>2.7170000000000001</v>
      </c>
      <c r="L20" s="38">
        <v>4.5489999999999995</v>
      </c>
      <c r="M20" s="38">
        <v>3.5709999999999997</v>
      </c>
      <c r="N20" s="38">
        <v>4.133</v>
      </c>
      <c r="O20" s="245">
        <f t="shared" si="2"/>
        <v>54.318999999999996</v>
      </c>
    </row>
    <row r="21" spans="1:15" ht="9.9499999999999993" customHeight="1" x14ac:dyDescent="0.25">
      <c r="A21" s="36"/>
      <c r="B21" s="37">
        <v>2025</v>
      </c>
      <c r="C21" s="38">
        <v>8.6470000000000002</v>
      </c>
      <c r="D21" s="38">
        <v>9.3480000000000008</v>
      </c>
      <c r="E21" s="38">
        <v>9.3480000000000008</v>
      </c>
      <c r="F21" s="38">
        <v>10.1143</v>
      </c>
      <c r="G21" s="38">
        <v>5.6088750000000003</v>
      </c>
      <c r="H21" s="38">
        <v>4.6903899999999998</v>
      </c>
      <c r="I21" s="38">
        <v>9.3643250000000009</v>
      </c>
      <c r="J21" s="38">
        <v>8.6050000000000004</v>
      </c>
      <c r="K21" s="38">
        <v>7.0671474999999999</v>
      </c>
      <c r="L21" s="38">
        <v>7.4317156250000007</v>
      </c>
      <c r="M21" s="2">
        <v>8.022475312500001</v>
      </c>
      <c r="N21" s="38">
        <v>6.5545299999999997</v>
      </c>
      <c r="O21" s="245">
        <f t="shared" si="2"/>
        <v>94.801758437500013</v>
      </c>
    </row>
    <row r="22" spans="1:15" ht="9.9499999999999993" customHeight="1" x14ac:dyDescent="0.25">
      <c r="A22" s="36" t="s">
        <v>2</v>
      </c>
      <c r="B22" s="37">
        <v>2024</v>
      </c>
      <c r="C22" s="38">
        <v>0.14940000000000001</v>
      </c>
      <c r="D22" s="38">
        <v>0.17499999999999999</v>
      </c>
      <c r="E22" s="38">
        <v>0.17799999999999999</v>
      </c>
      <c r="F22" s="38">
        <v>0.1608</v>
      </c>
      <c r="G22" s="38">
        <v>0.1474</v>
      </c>
      <c r="H22" s="38">
        <v>0.21179999999999999</v>
      </c>
      <c r="I22" s="38">
        <v>0.19934999999999997</v>
      </c>
      <c r="J22" s="38">
        <v>0.26150000000000001</v>
      </c>
      <c r="K22" s="38">
        <v>0.12355000000000001</v>
      </c>
      <c r="L22" s="38">
        <v>0.14900000000000002</v>
      </c>
      <c r="M22" s="38">
        <v>0.19040000000000001</v>
      </c>
      <c r="N22" s="38">
        <v>0.23099999999999998</v>
      </c>
      <c r="O22" s="245">
        <f t="shared" si="2"/>
        <v>2.1772</v>
      </c>
    </row>
    <row r="23" spans="1:15" ht="9.9499999999999993" customHeight="1" x14ac:dyDescent="0.25">
      <c r="A23" s="36"/>
      <c r="B23" s="37">
        <v>2025</v>
      </c>
      <c r="C23" s="294">
        <v>0.109</v>
      </c>
      <c r="D23" s="294">
        <v>0.11700000000000001</v>
      </c>
      <c r="E23" s="294">
        <v>0.13700000000000001</v>
      </c>
      <c r="F23" s="294">
        <v>0.10099999999999999</v>
      </c>
      <c r="G23" s="38">
        <v>0.14633333333333301</v>
      </c>
      <c r="H23" s="38">
        <v>0.1081</v>
      </c>
      <c r="I23" s="38">
        <v>0.11599999999999999</v>
      </c>
      <c r="J23" s="38">
        <v>0.125</v>
      </c>
      <c r="K23" s="38">
        <v>0.12385833333333325</v>
      </c>
      <c r="L23" s="38">
        <v>0.1182395833333333</v>
      </c>
      <c r="M23" s="2">
        <v>0.12015312499999994</v>
      </c>
      <c r="N23" s="38">
        <v>0.12347777777777767</v>
      </c>
      <c r="O23" s="245">
        <f t="shared" si="2"/>
        <v>1.4451621527777769</v>
      </c>
    </row>
    <row r="24" spans="1:15" ht="9.9499999999999993" customHeight="1" x14ac:dyDescent="0.25">
      <c r="A24" s="36" t="s">
        <v>3</v>
      </c>
      <c r="B24" s="37">
        <v>2024</v>
      </c>
      <c r="C24" s="38">
        <v>3.3980000000000001</v>
      </c>
      <c r="D24" s="38">
        <v>2.7170000000000001</v>
      </c>
      <c r="E24" s="38">
        <v>2.524</v>
      </c>
      <c r="F24" s="38">
        <v>2.7080000000000002</v>
      </c>
      <c r="G24" s="38">
        <v>2.5839999999999996</v>
      </c>
      <c r="H24" s="38">
        <v>2.2949999999999999</v>
      </c>
      <c r="I24" s="38">
        <v>3.8460000000000001</v>
      </c>
      <c r="J24" s="38">
        <v>2.1970000000000001</v>
      </c>
      <c r="K24" s="38">
        <v>2.5549999999999997</v>
      </c>
      <c r="L24" s="38">
        <v>2.7489999999999997</v>
      </c>
      <c r="M24" s="38">
        <v>2.782</v>
      </c>
      <c r="N24" s="38">
        <v>4.1669999999999998</v>
      </c>
      <c r="O24" s="245">
        <f t="shared" si="2"/>
        <v>34.521999999999998</v>
      </c>
    </row>
    <row r="25" spans="1:15" ht="9.9499999999999993" customHeight="1" x14ac:dyDescent="0.25">
      <c r="A25" s="36"/>
      <c r="B25" s="37">
        <v>2025</v>
      </c>
      <c r="C25" s="38">
        <v>3.4119999999999999</v>
      </c>
      <c r="D25" s="38">
        <v>2.7039999999999997</v>
      </c>
      <c r="E25" s="38">
        <v>3.3479999999999999</v>
      </c>
      <c r="F25" s="38">
        <v>3.3980000000000001</v>
      </c>
      <c r="G25" s="38">
        <v>3.3010000000000002</v>
      </c>
      <c r="H25" s="38">
        <v>3.3540999999999999</v>
      </c>
      <c r="I25" s="38">
        <v>3.2154999999999996</v>
      </c>
      <c r="J25" s="38">
        <v>3.1880000000000002</v>
      </c>
      <c r="K25" s="38">
        <v>3.2646500000000001</v>
      </c>
      <c r="L25" s="38">
        <v>3.2555624999999999</v>
      </c>
      <c r="M25" s="2">
        <v>3.2440812499999994</v>
      </c>
      <c r="N25" s="38">
        <v>3.2902</v>
      </c>
      <c r="O25" s="245">
        <f t="shared" si="2"/>
        <v>38.975093749999992</v>
      </c>
    </row>
    <row r="26" spans="1:15" ht="9.9499999999999993" customHeight="1" x14ac:dyDescent="0.25">
      <c r="A26" s="36" t="s">
        <v>4</v>
      </c>
      <c r="B26" s="37">
        <v>2024</v>
      </c>
      <c r="C26" s="38">
        <v>53.381946917999997</v>
      </c>
      <c r="D26" s="38">
        <v>47.141148303515266</v>
      </c>
      <c r="E26" s="38">
        <v>46.01199782431771</v>
      </c>
      <c r="F26" s="38">
        <v>50.307582790680001</v>
      </c>
      <c r="G26" s="38">
        <v>50.702194532</v>
      </c>
      <c r="H26" s="38">
        <v>51.672582746959996</v>
      </c>
      <c r="I26" s="38">
        <v>53.489032137319995</v>
      </c>
      <c r="J26" s="38">
        <v>60.823</v>
      </c>
      <c r="K26" s="38">
        <v>62.054000000000002</v>
      </c>
      <c r="L26" s="38">
        <v>66.984999999999999</v>
      </c>
      <c r="M26" s="38">
        <v>67.024000000000001</v>
      </c>
      <c r="N26" s="38">
        <v>69.09</v>
      </c>
      <c r="O26" s="245">
        <f t="shared" si="2"/>
        <v>678.68248525279296</v>
      </c>
    </row>
    <row r="27" spans="1:15" ht="9.9499999999999993" customHeight="1" x14ac:dyDescent="0.25">
      <c r="A27" s="36"/>
      <c r="B27" s="37">
        <v>2025</v>
      </c>
      <c r="C27" s="38">
        <v>69.090308772349374</v>
      </c>
      <c r="D27" s="38">
        <v>67.72614652914622</v>
      </c>
      <c r="E27" s="38">
        <v>69.644831428610416</v>
      </c>
      <c r="F27" s="38">
        <v>67.372188911020842</v>
      </c>
      <c r="G27" s="38">
        <v>67.023672339277084</v>
      </c>
      <c r="H27" s="38">
        <v>65.668199999999999</v>
      </c>
      <c r="I27" s="38">
        <v>68.458368910281706</v>
      </c>
      <c r="J27" s="38">
        <v>67.941999999999993</v>
      </c>
      <c r="K27" s="38">
        <v>67.273060312389703</v>
      </c>
      <c r="L27" s="38">
        <v>67.335407305667857</v>
      </c>
      <c r="M27" s="2">
        <v>67.753418450874321</v>
      </c>
      <c r="N27" s="38">
        <v>67.050080416519606</v>
      </c>
      <c r="O27" s="245">
        <f t="shared" si="2"/>
        <v>812.33768337613708</v>
      </c>
    </row>
    <row r="28" spans="1:15" ht="9.9499999999999993" customHeight="1" x14ac:dyDescent="0.25">
      <c r="A28" s="36" t="s">
        <v>5</v>
      </c>
      <c r="B28" s="37">
        <v>2024</v>
      </c>
      <c r="C28" s="38">
        <v>81.662500000000009</v>
      </c>
      <c r="D28" s="38">
        <v>68.978999999999999</v>
      </c>
      <c r="E28" s="38">
        <v>65.300349999999995</v>
      </c>
      <c r="F28" s="38">
        <v>77.990000000000009</v>
      </c>
      <c r="G28" s="38">
        <v>92.505539999999996</v>
      </c>
      <c r="H28" s="38">
        <v>96.626469695380308</v>
      </c>
      <c r="I28" s="38">
        <v>101.53559999999999</v>
      </c>
      <c r="J28" s="38">
        <v>88.485399999999998</v>
      </c>
      <c r="K28" s="38">
        <v>95.089500000000001</v>
      </c>
      <c r="L28" s="38">
        <v>99.59429999999999</v>
      </c>
      <c r="M28" s="38">
        <v>93.142719999999997</v>
      </c>
      <c r="N28" s="38">
        <v>97.707120000000003</v>
      </c>
      <c r="O28" s="245">
        <f t="shared" si="2"/>
        <v>1058.6184996953805</v>
      </c>
    </row>
    <row r="29" spans="1:15" ht="9.9499999999999993" customHeight="1" x14ac:dyDescent="0.25">
      <c r="A29" s="36"/>
      <c r="B29" s="37">
        <v>2025</v>
      </c>
      <c r="C29" s="38">
        <v>90.417000000000002</v>
      </c>
      <c r="D29" s="38">
        <v>88.807000000000002</v>
      </c>
      <c r="E29" s="38">
        <v>87.807000000000002</v>
      </c>
      <c r="F29" s="38">
        <v>87.0458</v>
      </c>
      <c r="G29" s="38">
        <v>86.290599999999998</v>
      </c>
      <c r="H29" s="38">
        <v>86.714299999999994</v>
      </c>
      <c r="I29" s="38">
        <v>88.519199999999998</v>
      </c>
      <c r="J29" s="38">
        <v>87.488</v>
      </c>
      <c r="K29" s="38">
        <v>87.253024999999994</v>
      </c>
      <c r="L29" s="38">
        <v>87.493631249999993</v>
      </c>
      <c r="M29" s="2">
        <v>87.783555624999991</v>
      </c>
      <c r="N29" s="38">
        <v>87.174699999999987</v>
      </c>
      <c r="O29" s="245">
        <f t="shared" si="2"/>
        <v>1052.7938118749998</v>
      </c>
    </row>
    <row r="30" spans="1:15" ht="9.9499999999999993" customHeight="1" x14ac:dyDescent="0.25">
      <c r="A30" s="36" t="s">
        <v>38</v>
      </c>
      <c r="B30" s="37">
        <v>2024</v>
      </c>
      <c r="C30" s="38">
        <v>1.1200000000000001</v>
      </c>
      <c r="D30" s="38">
        <v>1.2320000000000002</v>
      </c>
      <c r="E30" s="38">
        <v>1.1439999999999999</v>
      </c>
      <c r="F30" s="38">
        <v>0.9</v>
      </c>
      <c r="G30" s="38">
        <v>1.403</v>
      </c>
      <c r="H30" s="38">
        <v>1.5299999999999998</v>
      </c>
      <c r="I30" s="38">
        <v>1.9690000000000001</v>
      </c>
      <c r="J30" s="38">
        <v>2.81</v>
      </c>
      <c r="K30" s="38">
        <v>2.077</v>
      </c>
      <c r="L30" s="38">
        <v>1.9159999999999999</v>
      </c>
      <c r="M30" s="38">
        <v>2.0560708696858989</v>
      </c>
      <c r="N30" s="38">
        <v>1.9363024625865535</v>
      </c>
      <c r="O30" s="245">
        <f t="shared" si="2"/>
        <v>20.093373332272453</v>
      </c>
    </row>
    <row r="31" spans="1:15" ht="9.9499999999999993" customHeight="1" x14ac:dyDescent="0.25">
      <c r="A31" s="36"/>
      <c r="B31" s="37">
        <v>2025</v>
      </c>
      <c r="C31" s="38">
        <v>1.2509999999999999</v>
      </c>
      <c r="D31" s="38">
        <v>1.5169999999999999</v>
      </c>
      <c r="E31" s="38">
        <v>2.5169999999999999</v>
      </c>
      <c r="F31" s="38">
        <v>2.0495000000000001</v>
      </c>
      <c r="G31" s="38">
        <v>2.5023333333333331</v>
      </c>
      <c r="H31" s="38">
        <v>2.5047000000000001</v>
      </c>
      <c r="I31" s="38">
        <v>1.8336250000000001</v>
      </c>
      <c r="J31" s="38">
        <v>2.1459999999999999</v>
      </c>
      <c r="K31" s="38">
        <v>2.2466645833333336</v>
      </c>
      <c r="L31" s="38">
        <v>2.1827473958333332</v>
      </c>
      <c r="M31" s="2">
        <v>2.0750570312500001</v>
      </c>
      <c r="N31" s="38">
        <v>2.2802194444444446</v>
      </c>
      <c r="O31" s="245">
        <f t="shared" si="2"/>
        <v>25.105846788194448</v>
      </c>
    </row>
    <row r="32" spans="1:15" ht="9.9499999999999993" customHeight="1" x14ac:dyDescent="0.25">
      <c r="A32" s="36" t="s">
        <v>39</v>
      </c>
      <c r="B32" s="37">
        <v>2024</v>
      </c>
      <c r="C32" s="38">
        <v>48.565309999999997</v>
      </c>
      <c r="D32" s="38">
        <v>41.311970000000002</v>
      </c>
      <c r="E32" s="38">
        <v>43.722200000000001</v>
      </c>
      <c r="F32" s="38">
        <v>40.222499999999997</v>
      </c>
      <c r="G32" s="38">
        <v>67.071100000000001</v>
      </c>
      <c r="H32" s="38">
        <v>49.333600000000004</v>
      </c>
      <c r="I32" s="38">
        <v>77.201300000000003</v>
      </c>
      <c r="J32" s="38">
        <v>63.824800000000003</v>
      </c>
      <c r="K32" s="38">
        <v>43.440100000000001</v>
      </c>
      <c r="L32" s="38">
        <v>18.849299999999999</v>
      </c>
      <c r="M32" s="38">
        <v>19.736799999999999</v>
      </c>
      <c r="N32" s="38">
        <v>27.303100000000001</v>
      </c>
      <c r="O32" s="245">
        <f t="shared" si="2"/>
        <v>540.58207999999991</v>
      </c>
    </row>
    <row r="33" spans="1:19" ht="9.9499999999999993" customHeight="1" x14ac:dyDescent="0.25">
      <c r="A33" s="36"/>
      <c r="B33" s="37">
        <v>2025</v>
      </c>
      <c r="C33" s="38">
        <v>33.481000000000002</v>
      </c>
      <c r="D33" s="38">
        <v>34.128</v>
      </c>
      <c r="E33" s="38">
        <v>34.128</v>
      </c>
      <c r="F33" s="38">
        <v>33.912300000000002</v>
      </c>
      <c r="G33" s="38">
        <v>34.817541666666671</v>
      </c>
      <c r="H33" s="38">
        <v>34.952599999999997</v>
      </c>
      <c r="I33" s="38">
        <v>33.912325000000003</v>
      </c>
      <c r="J33" s="38">
        <v>34.246000000000002</v>
      </c>
      <c r="K33" s="38">
        <v>34.48211666666667</v>
      </c>
      <c r="L33" s="38">
        <v>34.398260416666673</v>
      </c>
      <c r="M33" s="2">
        <v>34.245814375000002</v>
      </c>
      <c r="N33" s="38">
        <v>34.560822222222221</v>
      </c>
      <c r="O33" s="245">
        <f t="shared" si="2"/>
        <v>411.26478034722226</v>
      </c>
    </row>
    <row r="34" spans="1:19" ht="9.9499999999999993" customHeight="1" x14ac:dyDescent="0.25">
      <c r="A34" s="36" t="s">
        <v>40</v>
      </c>
      <c r="B34" s="37">
        <v>2024</v>
      </c>
      <c r="C34" s="38">
        <v>76.411000000000001</v>
      </c>
      <c r="D34" s="38">
        <v>67.921999999999997</v>
      </c>
      <c r="E34" s="38">
        <v>3.3839999999999999</v>
      </c>
      <c r="F34" s="38">
        <v>70.893000000000001</v>
      </c>
      <c r="G34" s="38">
        <v>79.138000000000005</v>
      </c>
      <c r="H34" s="38">
        <v>73.192999999999998</v>
      </c>
      <c r="I34" s="38">
        <v>84.15</v>
      </c>
      <c r="J34" s="38">
        <v>86.605999999999995</v>
      </c>
      <c r="K34" s="38">
        <v>54.347999999999999</v>
      </c>
      <c r="L34" s="38">
        <v>58.038499999999999</v>
      </c>
      <c r="M34" s="38">
        <v>54.091499999999996</v>
      </c>
      <c r="N34" s="38">
        <v>89.99</v>
      </c>
      <c r="O34" s="245">
        <f t="shared" si="2"/>
        <v>798.16499999999996</v>
      </c>
    </row>
    <row r="35" spans="1:19" ht="9.9499999999999993" customHeight="1" x14ac:dyDescent="0.25">
      <c r="A35" s="36"/>
      <c r="B35" s="37">
        <v>2025</v>
      </c>
      <c r="C35" s="38">
        <v>56.418999999999997</v>
      </c>
      <c r="D35" s="38">
        <v>56.389000000000003</v>
      </c>
      <c r="E35" s="38">
        <v>3.3889999999999998</v>
      </c>
      <c r="F35" s="38">
        <v>67.399000000000001</v>
      </c>
      <c r="G35" s="38">
        <v>66.811999999999998</v>
      </c>
      <c r="H35" s="38">
        <v>56.863</v>
      </c>
      <c r="I35" s="38">
        <v>45.899000000000001</v>
      </c>
      <c r="J35" s="38">
        <v>48.497</v>
      </c>
      <c r="K35" s="38">
        <v>54.517750000000007</v>
      </c>
      <c r="L35" s="38">
        <v>51.444187500000005</v>
      </c>
      <c r="M35" s="2">
        <v>50.762893750000003</v>
      </c>
      <c r="N35" s="38">
        <v>56.524666666666668</v>
      </c>
      <c r="O35" s="245">
        <f t="shared" si="2"/>
        <v>614.91649791666669</v>
      </c>
    </row>
    <row r="36" spans="1:19" ht="9.9499999999999993" customHeight="1" x14ac:dyDescent="0.25">
      <c r="A36" s="36" t="s">
        <v>16</v>
      </c>
      <c r="B36" s="37">
        <v>2024</v>
      </c>
      <c r="C36" s="38">
        <v>2.5649999999999999</v>
      </c>
      <c r="D36" s="38">
        <v>3.01</v>
      </c>
      <c r="E36" s="38">
        <v>3.1900000000000004</v>
      </c>
      <c r="F36" s="38">
        <v>2.976</v>
      </c>
      <c r="G36" s="38">
        <v>3.1050000000000004</v>
      </c>
      <c r="H36" s="38">
        <v>2.84</v>
      </c>
      <c r="I36" s="38">
        <v>2.92</v>
      </c>
      <c r="J36" s="38">
        <v>2.67</v>
      </c>
      <c r="K36" s="38">
        <v>2.7450000000000001</v>
      </c>
      <c r="L36" s="38">
        <v>2.5</v>
      </c>
      <c r="M36" s="38">
        <v>2.9450000000000003</v>
      </c>
      <c r="N36" s="38">
        <v>3.41</v>
      </c>
      <c r="O36" s="245">
        <f t="shared" si="2"/>
        <v>34.876000000000005</v>
      </c>
    </row>
    <row r="37" spans="1:19" ht="9.9499999999999993" customHeight="1" x14ac:dyDescent="0.25">
      <c r="A37" s="36"/>
      <c r="B37" s="37">
        <v>2025</v>
      </c>
      <c r="C37" s="38">
        <v>2.891</v>
      </c>
      <c r="D37" s="38">
        <v>2.9539999999999997</v>
      </c>
      <c r="E37" s="38">
        <v>2.8739999999999997</v>
      </c>
      <c r="F37" s="38">
        <v>2.65</v>
      </c>
      <c r="G37" s="38">
        <v>2.9630000000000001</v>
      </c>
      <c r="H37" s="38">
        <v>3.2427000000000001</v>
      </c>
      <c r="I37" s="38">
        <v>2.8422499999999999</v>
      </c>
      <c r="J37" s="38">
        <v>2.863</v>
      </c>
      <c r="K37" s="38">
        <v>2.9777374999999999</v>
      </c>
      <c r="L37" s="38">
        <v>2.9814218750000001</v>
      </c>
      <c r="M37" s="2">
        <v>2.9239109374999996</v>
      </c>
      <c r="N37" s="38">
        <v>3.0159833333333332</v>
      </c>
      <c r="O37" s="245">
        <f t="shared" si="2"/>
        <v>35.179003645833326</v>
      </c>
    </row>
    <row r="38" spans="1:19" ht="9.9499999999999993" customHeight="1" x14ac:dyDescent="0.25">
      <c r="A38" s="36" t="s">
        <v>17</v>
      </c>
      <c r="B38" s="37">
        <v>2024</v>
      </c>
      <c r="C38" s="38">
        <v>10.562529999999999</v>
      </c>
      <c r="D38" s="38">
        <v>7.87059</v>
      </c>
      <c r="E38" s="38">
        <v>13.526350000000001</v>
      </c>
      <c r="F38" s="38">
        <v>31.959469999999996</v>
      </c>
      <c r="G38" s="38">
        <v>9.7838700000000003</v>
      </c>
      <c r="H38" s="38">
        <v>8.0546199999999999</v>
      </c>
      <c r="I38" s="38">
        <v>19.690539999999999</v>
      </c>
      <c r="J38" s="38">
        <v>18.212</v>
      </c>
      <c r="K38" s="38">
        <v>18.73508</v>
      </c>
      <c r="L38" s="38">
        <v>15.30466</v>
      </c>
      <c r="M38" s="38">
        <v>18.720350000000003</v>
      </c>
      <c r="N38" s="38">
        <v>19.138620000000003</v>
      </c>
      <c r="O38" s="245">
        <f t="shared" si="2"/>
        <v>191.55868000000001</v>
      </c>
    </row>
    <row r="39" spans="1:19" ht="9.9499999999999993" customHeight="1" x14ac:dyDescent="0.25">
      <c r="A39" s="36"/>
      <c r="B39" s="37">
        <v>2025</v>
      </c>
      <c r="C39" s="38">
        <v>9.4179999999999993</v>
      </c>
      <c r="D39" s="38">
        <v>8.6940000000000008</v>
      </c>
      <c r="E39" s="38">
        <v>10.694000000000001</v>
      </c>
      <c r="F39" s="38">
        <v>8.6020000000000003</v>
      </c>
      <c r="G39" s="38">
        <v>8.0493333333333332</v>
      </c>
      <c r="H39" s="38">
        <v>8.4156999999999993</v>
      </c>
      <c r="I39" s="38">
        <v>9.3520000000000003</v>
      </c>
      <c r="J39" s="38">
        <v>9.01</v>
      </c>
      <c r="K39" s="38">
        <v>8.7067583333333332</v>
      </c>
      <c r="L39" s="38">
        <v>8.8711145833333322</v>
      </c>
      <c r="M39" s="2">
        <v>8.9812906250000033</v>
      </c>
      <c r="N39" s="38">
        <v>8.6056777777777764</v>
      </c>
      <c r="O39" s="245">
        <f t="shared" si="2"/>
        <v>107.3998746527778</v>
      </c>
    </row>
    <row r="40" spans="1:19" ht="9.9499999999999993" customHeight="1" x14ac:dyDescent="0.25">
      <c r="A40" s="36" t="s">
        <v>18</v>
      </c>
      <c r="B40" s="37">
        <v>2024</v>
      </c>
      <c r="C40" s="38">
        <v>97.897599999999997</v>
      </c>
      <c r="D40" s="38">
        <v>84.487200000000001</v>
      </c>
      <c r="E40" s="38">
        <v>98.314900000000009</v>
      </c>
      <c r="F40" s="38">
        <v>91.499600000000001</v>
      </c>
      <c r="G40" s="38">
        <v>94.788900000000012</v>
      </c>
      <c r="H40" s="38">
        <v>86.481400000000008</v>
      </c>
      <c r="I40" s="38">
        <v>88.3125</v>
      </c>
      <c r="J40" s="38">
        <v>87.42519999999999</v>
      </c>
      <c r="K40" s="38">
        <v>82.608900000000006</v>
      </c>
      <c r="L40" s="38">
        <v>82.469200000000001</v>
      </c>
      <c r="M40" s="38">
        <v>80.268900000000002</v>
      </c>
      <c r="N40" s="38">
        <v>76.393500000000003</v>
      </c>
      <c r="O40" s="245">
        <f t="shared" si="2"/>
        <v>1050.9477999999999</v>
      </c>
    </row>
    <row r="41" spans="1:19" ht="9.9499999999999993" customHeight="1" x14ac:dyDescent="0.25">
      <c r="A41" s="36"/>
      <c r="B41" s="37">
        <v>2025</v>
      </c>
      <c r="C41" s="38">
        <v>98.474000000000004</v>
      </c>
      <c r="D41" s="38">
        <v>99.647000000000006</v>
      </c>
      <c r="E41" s="38">
        <v>99.647000000000006</v>
      </c>
      <c r="F41" s="38">
        <v>99.256000000000014</v>
      </c>
      <c r="G41" s="38">
        <v>98.386333333332999</v>
      </c>
      <c r="H41" s="38">
        <v>90.4298</v>
      </c>
      <c r="I41" s="38">
        <v>107.68539999999999</v>
      </c>
      <c r="J41" s="38">
        <v>99.233999999999995</v>
      </c>
      <c r="K41" s="38">
        <v>91.382600000000011</v>
      </c>
      <c r="L41" s="38">
        <v>97.182950000000005</v>
      </c>
      <c r="M41" s="2">
        <v>98.132508333333305</v>
      </c>
      <c r="N41" s="38">
        <v>98.833844444444324</v>
      </c>
      <c r="O41" s="245">
        <f t="shared" si="2"/>
        <v>1178.2914361111107</v>
      </c>
      <c r="R41" s="38"/>
      <c r="S41" s="38"/>
    </row>
    <row r="42" spans="1:19" ht="9.9499999999999993" customHeight="1" x14ac:dyDescent="0.25">
      <c r="A42" s="36" t="s">
        <v>19</v>
      </c>
      <c r="B42" s="37">
        <v>2024</v>
      </c>
      <c r="C42" s="38">
        <v>1.857</v>
      </c>
      <c r="D42" s="38">
        <v>2.88</v>
      </c>
      <c r="E42" s="38">
        <v>2.464</v>
      </c>
      <c r="F42" s="38">
        <v>2.0790000000000002</v>
      </c>
      <c r="G42" s="38">
        <v>2.2889999999999997</v>
      </c>
      <c r="H42" s="38">
        <v>2.335</v>
      </c>
      <c r="I42" s="38">
        <v>2.0710000000000002</v>
      </c>
      <c r="J42" s="38">
        <v>2.085</v>
      </c>
      <c r="K42" s="38">
        <v>1.6</v>
      </c>
      <c r="L42" s="38">
        <v>3.1479999999999997</v>
      </c>
      <c r="M42" s="38">
        <v>1.4630000000000001</v>
      </c>
      <c r="N42" s="38">
        <v>3.15</v>
      </c>
      <c r="O42" s="245">
        <f t="shared" si="2"/>
        <v>27.420999999999999</v>
      </c>
    </row>
    <row r="43" spans="1:19" ht="9.9499999999999993" customHeight="1" x14ac:dyDescent="0.25">
      <c r="A43" s="36"/>
      <c r="B43" s="37">
        <v>2025</v>
      </c>
      <c r="C43" s="38">
        <v>1.9250406</v>
      </c>
      <c r="D43" s="38">
        <v>2.774324</v>
      </c>
      <c r="E43" s="38">
        <v>2.2315200000000002</v>
      </c>
      <c r="F43" s="38">
        <v>1.9126320000000001</v>
      </c>
      <c r="G43" s="38">
        <v>1.9892989999999999</v>
      </c>
      <c r="H43" s="38">
        <v>1.9944999999999999</v>
      </c>
      <c r="I43" s="38">
        <v>2.2108791500000002</v>
      </c>
      <c r="J43" s="38">
        <v>2.2269999999999999</v>
      </c>
      <c r="K43" s="38">
        <v>2.1054195375</v>
      </c>
      <c r="L43" s="38">
        <v>2.1344496718750001</v>
      </c>
      <c r="M43" s="2">
        <v>2.1505063959375001</v>
      </c>
      <c r="N43" s="38">
        <v>2.0648927166666664</v>
      </c>
      <c r="O43" s="245">
        <f t="shared" si="2"/>
        <v>25.720463071979168</v>
      </c>
    </row>
    <row r="44" spans="1:19" ht="9.9499999999999993" customHeight="1" x14ac:dyDescent="0.25">
      <c r="A44" s="36" t="s">
        <v>20</v>
      </c>
      <c r="B44" s="37">
        <v>2024</v>
      </c>
      <c r="C44" s="38">
        <v>0.42599999999999999</v>
      </c>
      <c r="D44" s="38">
        <v>0.44400000000000001</v>
      </c>
      <c r="E44" s="38">
        <v>0.34299999999999997</v>
      </c>
      <c r="F44" s="38">
        <v>0.23799999999999999</v>
      </c>
      <c r="G44" s="38">
        <v>0.34499999999999997</v>
      </c>
      <c r="H44" s="38">
        <v>0.443</v>
      </c>
      <c r="I44" s="38">
        <v>0.54400000000000004</v>
      </c>
      <c r="J44" s="38">
        <v>0.57600000000000007</v>
      </c>
      <c r="K44" s="38">
        <v>0.25600000000000001</v>
      </c>
      <c r="L44" s="38">
        <v>0.24399999999999999</v>
      </c>
      <c r="M44" s="38">
        <v>0.33</v>
      </c>
      <c r="N44" s="38">
        <v>0.33999999999999997</v>
      </c>
      <c r="O44" s="245">
        <f t="shared" si="2"/>
        <v>4.5289999999999999</v>
      </c>
    </row>
    <row r="45" spans="1:19" ht="9.9499999999999993" customHeight="1" x14ac:dyDescent="0.25">
      <c r="A45" s="36"/>
      <c r="B45" s="37">
        <v>2025</v>
      </c>
      <c r="C45" s="38">
        <v>1.4410000000000001</v>
      </c>
      <c r="D45" s="38">
        <v>1.147</v>
      </c>
      <c r="E45" s="38">
        <v>1.127</v>
      </c>
      <c r="F45" s="38">
        <v>1.2450000000000001</v>
      </c>
      <c r="G45" s="38">
        <v>1.2123333333333299</v>
      </c>
      <c r="H45" s="38">
        <v>1.1342000000000001</v>
      </c>
      <c r="I45" s="38">
        <v>1.24</v>
      </c>
      <c r="J45" s="38">
        <v>1.1830000000000001</v>
      </c>
      <c r="K45" s="38">
        <v>1.1923833333333325</v>
      </c>
      <c r="L45" s="38">
        <v>1.187395833333333</v>
      </c>
      <c r="M45" s="2">
        <v>1.2109312499999993</v>
      </c>
      <c r="N45" s="38">
        <v>1.1955111111111101</v>
      </c>
      <c r="O45" s="245">
        <f t="shared" si="2"/>
        <v>14.515754861111104</v>
      </c>
    </row>
    <row r="46" spans="1:19" ht="9.9499999999999993" customHeight="1" x14ac:dyDescent="0.25">
      <c r="A46" s="36" t="s">
        <v>132</v>
      </c>
      <c r="B46" s="37">
        <v>2024</v>
      </c>
      <c r="C46" s="38">
        <v>26.643000000000001</v>
      </c>
      <c r="D46" s="38">
        <v>39.805</v>
      </c>
      <c r="E46" s="38">
        <v>38.024999999999999</v>
      </c>
      <c r="F46" s="38">
        <v>39.167999999999999</v>
      </c>
      <c r="G46" s="38">
        <v>29.762999999999998</v>
      </c>
      <c r="H46" s="38">
        <v>24.173000000000002</v>
      </c>
      <c r="I46" s="38">
        <v>32.427999999999997</v>
      </c>
      <c r="J46" s="38">
        <v>30.61</v>
      </c>
      <c r="K46" s="38">
        <v>41.378999999999998</v>
      </c>
      <c r="L46" s="38">
        <v>21.408999999999999</v>
      </c>
      <c r="M46" s="38">
        <v>39.166000000000004</v>
      </c>
      <c r="N46" s="38">
        <v>27</v>
      </c>
      <c r="O46" s="245">
        <f t="shared" si="2"/>
        <v>389.56900000000002</v>
      </c>
    </row>
    <row r="47" spans="1:19" ht="9.9499999999999993" customHeight="1" x14ac:dyDescent="0.25">
      <c r="A47" s="36"/>
      <c r="B47" s="37">
        <v>2025</v>
      </c>
      <c r="C47" s="38">
        <v>37.667999999999999</v>
      </c>
      <c r="D47" s="38">
        <v>41.192999999999998</v>
      </c>
      <c r="E47" s="38">
        <v>40.192999999999998</v>
      </c>
      <c r="F47" s="38">
        <v>40.351700000000001</v>
      </c>
      <c r="G47" s="38">
        <v>47.29870833333333</v>
      </c>
      <c r="H47" s="38">
        <v>40.281700000000001</v>
      </c>
      <c r="I47" s="38">
        <v>39.851424999999999</v>
      </c>
      <c r="J47" s="38">
        <v>42.259</v>
      </c>
      <c r="K47" s="38">
        <v>42.422708333333333</v>
      </c>
      <c r="L47" s="38">
        <v>41.203708333333338</v>
      </c>
      <c r="M47" s="2">
        <v>41.272295</v>
      </c>
      <c r="N47" s="38">
        <v>42.477277777777779</v>
      </c>
      <c r="O47" s="245">
        <f t="shared" si="2"/>
        <v>496.47252277777778</v>
      </c>
    </row>
    <row r="48" spans="1:19" ht="9.9499999999999993" customHeight="1" x14ac:dyDescent="0.25">
      <c r="A48" s="36" t="s">
        <v>31</v>
      </c>
      <c r="B48" s="37">
        <v>2024</v>
      </c>
      <c r="C48" s="38">
        <f>C50+C52</f>
        <v>8.1404999999999994</v>
      </c>
      <c r="D48" s="38">
        <f t="shared" ref="D48:G48" si="7">D50+D52</f>
        <v>8.4757499999999997</v>
      </c>
      <c r="E48" s="38">
        <f t="shared" si="7"/>
        <v>8.5374999999999996</v>
      </c>
      <c r="F48" s="38">
        <f t="shared" si="7"/>
        <v>7.7902499999999995</v>
      </c>
      <c r="G48" s="38">
        <f t="shared" si="7"/>
        <v>6.9467499999999998</v>
      </c>
      <c r="H48" s="38">
        <f t="shared" ref="H48:N48" si="8">H50+H52</f>
        <v>7.709249999999999</v>
      </c>
      <c r="I48" s="38">
        <f t="shared" si="8"/>
        <v>8.1462500000000002</v>
      </c>
      <c r="J48" s="38">
        <f t="shared" si="8"/>
        <v>8.1891999999999996</v>
      </c>
      <c r="K48" s="38">
        <f t="shared" si="8"/>
        <v>7.9952500000000004</v>
      </c>
      <c r="L48" s="38">
        <f t="shared" si="8"/>
        <v>8.2067499999999995</v>
      </c>
      <c r="M48" s="38">
        <f t="shared" si="8"/>
        <v>8.8114500000000007</v>
      </c>
      <c r="N48" s="38">
        <f t="shared" si="8"/>
        <v>8.718</v>
      </c>
      <c r="O48" s="245">
        <f t="shared" si="2"/>
        <v>97.666900000000012</v>
      </c>
    </row>
    <row r="49" spans="1:15" ht="9.9499999999999993" customHeight="1" x14ac:dyDescent="0.25">
      <c r="A49" s="36"/>
      <c r="B49" s="37">
        <v>2025</v>
      </c>
      <c r="C49" s="38">
        <f>C51+C53</f>
        <v>8.4029999999999987</v>
      </c>
      <c r="D49" s="38">
        <f t="shared" ref="D49:G49" si="9">D51+D53</f>
        <v>9.3650000000000002</v>
      </c>
      <c r="E49" s="38">
        <f t="shared" si="9"/>
        <v>8.5650000000000013</v>
      </c>
      <c r="F49" s="38">
        <f t="shared" si="9"/>
        <v>9.3776399999999995</v>
      </c>
      <c r="G49" s="38">
        <f t="shared" si="9"/>
        <v>7.8900666666666668</v>
      </c>
      <c r="H49" s="38">
        <f t="shared" ref="H49:N49" si="10">H51+H53</f>
        <v>8.844100000000001</v>
      </c>
      <c r="I49" s="38">
        <f t="shared" si="10"/>
        <v>8.9276599999999995</v>
      </c>
      <c r="J49" s="38">
        <f t="shared" si="10"/>
        <v>8.8000000000000007</v>
      </c>
      <c r="K49" s="38">
        <f t="shared" si="10"/>
        <v>8.6154566666666668</v>
      </c>
      <c r="L49" s="38">
        <f t="shared" si="10"/>
        <v>8.7968041666666679</v>
      </c>
      <c r="M49" s="38">
        <f t="shared" si="10"/>
        <v>8.758472750000001</v>
      </c>
      <c r="N49" s="38">
        <f t="shared" si="10"/>
        <v>8.5539422222222221</v>
      </c>
      <c r="O49" s="245">
        <f t="shared" si="2"/>
        <v>104.89714247222223</v>
      </c>
    </row>
    <row r="50" spans="1:15" ht="9.9499999999999993" customHeight="1" x14ac:dyDescent="0.25">
      <c r="A50" s="36" t="s">
        <v>133</v>
      </c>
      <c r="B50" s="37">
        <v>2024</v>
      </c>
      <c r="C50" s="38">
        <v>3.5065</v>
      </c>
      <c r="D50" s="38">
        <v>3.8064999999999998</v>
      </c>
      <c r="E50" s="38">
        <v>3.74925</v>
      </c>
      <c r="F50" s="38">
        <v>3.3182499999999999</v>
      </c>
      <c r="G50" s="38">
        <v>3.0367500000000001</v>
      </c>
      <c r="H50" s="38">
        <v>3.1915</v>
      </c>
      <c r="I50" s="38">
        <v>3.2742499999999999</v>
      </c>
      <c r="J50" s="38">
        <v>3.2442000000000002</v>
      </c>
      <c r="K50" s="38">
        <v>3.1537500000000001</v>
      </c>
      <c r="L50" s="38">
        <v>3.5640000000000001</v>
      </c>
      <c r="M50" s="38">
        <v>3.8182499999999999</v>
      </c>
      <c r="N50" s="38">
        <v>4.0454999999999997</v>
      </c>
      <c r="O50" s="245">
        <f t="shared" si="2"/>
        <v>41.708699999999993</v>
      </c>
    </row>
    <row r="51" spans="1:15" ht="9.9499999999999993" customHeight="1" x14ac:dyDescent="0.25">
      <c r="A51" s="36"/>
      <c r="B51" s="37">
        <v>2025</v>
      </c>
      <c r="C51" s="38">
        <v>4.3369999999999997</v>
      </c>
      <c r="D51" s="38">
        <v>5.2389999999999999</v>
      </c>
      <c r="E51" s="38">
        <v>4.4390000000000001</v>
      </c>
      <c r="F51" s="38">
        <v>5.2716399999999997</v>
      </c>
      <c r="G51" s="38">
        <v>3.7774000000000001</v>
      </c>
      <c r="H51" s="38">
        <v>4.7293000000000003</v>
      </c>
      <c r="I51" s="38">
        <v>4.8216599999999996</v>
      </c>
      <c r="J51" s="38">
        <v>4.6820000000000004</v>
      </c>
      <c r="K51" s="38">
        <v>4.5025899999999996</v>
      </c>
      <c r="L51" s="38">
        <v>4.6838875</v>
      </c>
      <c r="M51" s="2">
        <v>4.6483477500000001</v>
      </c>
      <c r="N51" s="38">
        <v>4.4427866666666667</v>
      </c>
      <c r="O51" s="245">
        <f t="shared" si="2"/>
        <v>55.574611916666669</v>
      </c>
    </row>
    <row r="52" spans="1:15" ht="9.9499999999999993" customHeight="1" x14ac:dyDescent="0.25">
      <c r="A52" s="36" t="s">
        <v>134</v>
      </c>
      <c r="B52" s="37">
        <v>2024</v>
      </c>
      <c r="C52" s="38">
        <v>4.6340000000000003</v>
      </c>
      <c r="D52" s="38">
        <v>4.6692499999999999</v>
      </c>
      <c r="E52" s="38">
        <v>4.7882499999999997</v>
      </c>
      <c r="F52" s="38">
        <v>4.4719999999999995</v>
      </c>
      <c r="G52" s="38">
        <v>3.91</v>
      </c>
      <c r="H52" s="38">
        <v>4.5177499999999995</v>
      </c>
      <c r="I52" s="38">
        <v>4.8719999999999999</v>
      </c>
      <c r="J52" s="38">
        <v>4.9450000000000003</v>
      </c>
      <c r="K52" s="38">
        <v>4.8414999999999999</v>
      </c>
      <c r="L52" s="38">
        <v>4.6427499999999995</v>
      </c>
      <c r="M52" s="38">
        <v>4.9931999999999999</v>
      </c>
      <c r="N52" s="38">
        <v>4.6724999999999994</v>
      </c>
      <c r="O52" s="245">
        <f t="shared" si="2"/>
        <v>55.958199999999998</v>
      </c>
    </row>
    <row r="53" spans="1:15" ht="9.9499999999999993" customHeight="1" x14ac:dyDescent="0.25">
      <c r="A53" s="36"/>
      <c r="B53" s="37">
        <v>2025</v>
      </c>
      <c r="C53" s="38">
        <v>4.0659999999999998</v>
      </c>
      <c r="D53" s="38">
        <v>4.1260000000000003</v>
      </c>
      <c r="E53" s="38">
        <v>4.1260000000000003</v>
      </c>
      <c r="F53" s="38">
        <v>4.1060000000000008</v>
      </c>
      <c r="G53" s="38">
        <v>4.1126666666666667</v>
      </c>
      <c r="H53" s="38">
        <v>4.1147999999999998</v>
      </c>
      <c r="I53" s="38">
        <v>4.1060000000000008</v>
      </c>
      <c r="J53" s="38">
        <v>4.1180000000000003</v>
      </c>
      <c r="K53" s="38">
        <v>4.1128666666666671</v>
      </c>
      <c r="L53" s="38">
        <v>4.112916666666667</v>
      </c>
      <c r="M53" s="2">
        <v>4.1101250000000009</v>
      </c>
      <c r="N53" s="38">
        <v>4.1111555555555555</v>
      </c>
      <c r="O53" s="245">
        <f t="shared" si="2"/>
        <v>49.322530555555566</v>
      </c>
    </row>
    <row r="54" spans="1:15" ht="9.9499999999999993" customHeight="1" x14ac:dyDescent="0.25">
      <c r="A54" s="36" t="s">
        <v>32</v>
      </c>
      <c r="B54" s="37">
        <v>2024</v>
      </c>
      <c r="C54" s="38">
        <v>9.7639999999999993</v>
      </c>
      <c r="D54" s="38">
        <v>10.442</v>
      </c>
      <c r="E54" s="38">
        <v>11.3</v>
      </c>
      <c r="F54" s="38">
        <v>22.53</v>
      </c>
      <c r="G54" s="38">
        <v>22.204000000000001</v>
      </c>
      <c r="H54" s="38">
        <v>21.628</v>
      </c>
      <c r="I54" s="38">
        <v>21.16</v>
      </c>
      <c r="J54" s="38">
        <v>11.260000000000002</v>
      </c>
      <c r="K54" s="38">
        <v>11.260000000000002</v>
      </c>
      <c r="L54" s="38">
        <v>11.260000000000002</v>
      </c>
      <c r="M54" s="38">
        <v>11.260000000000002</v>
      </c>
      <c r="N54" s="38">
        <v>11.436</v>
      </c>
      <c r="O54" s="245">
        <f t="shared" si="2"/>
        <v>175.50399999999999</v>
      </c>
    </row>
    <row r="55" spans="1:15" ht="9.9499999999999993" customHeight="1" x14ac:dyDescent="0.25">
      <c r="A55" s="36"/>
      <c r="B55" s="37">
        <v>2025</v>
      </c>
      <c r="C55" s="38">
        <v>12.747999999999999</v>
      </c>
      <c r="D55" s="38">
        <v>14.388</v>
      </c>
      <c r="E55" s="38">
        <v>14.388</v>
      </c>
      <c r="F55" s="38">
        <v>13.8413</v>
      </c>
      <c r="G55" s="38">
        <v>14.023541666666668</v>
      </c>
      <c r="H55" s="38">
        <v>14.084099999999999</v>
      </c>
      <c r="I55" s="38">
        <v>13.841325000000001</v>
      </c>
      <c r="J55" s="38">
        <v>14.16</v>
      </c>
      <c r="K55" s="38">
        <v>14.027241666666665</v>
      </c>
      <c r="L55" s="38">
        <v>14.028166666666667</v>
      </c>
      <c r="M55" s="2">
        <v>13.952967500000003</v>
      </c>
      <c r="N55" s="38">
        <v>13.982988888888888</v>
      </c>
      <c r="O55" s="245">
        <f t="shared" si="2"/>
        <v>167.46563138888891</v>
      </c>
    </row>
    <row r="56" spans="1:15" ht="9.9499999999999993" customHeight="1" x14ac:dyDescent="0.25">
      <c r="A56" s="36" t="s">
        <v>33</v>
      </c>
      <c r="B56" s="37">
        <v>2024</v>
      </c>
      <c r="C56" s="38">
        <v>18.52</v>
      </c>
      <c r="D56" s="38">
        <v>18.916</v>
      </c>
      <c r="E56" s="38">
        <v>19.164200000000001</v>
      </c>
      <c r="F56" s="38">
        <v>21.221</v>
      </c>
      <c r="G56" s="38">
        <v>25.86</v>
      </c>
      <c r="H56" s="38">
        <v>25.16</v>
      </c>
      <c r="I56" s="38">
        <v>51.805000000000007</v>
      </c>
      <c r="J56" s="38">
        <v>39.295000000000002</v>
      </c>
      <c r="K56" s="38">
        <v>39.488</v>
      </c>
      <c r="L56" s="38">
        <v>39.503</v>
      </c>
      <c r="M56" s="38">
        <v>43.079000000000001</v>
      </c>
      <c r="N56" s="38">
        <v>37.679000000000002</v>
      </c>
      <c r="O56" s="245">
        <f t="shared" si="2"/>
        <v>379.6902</v>
      </c>
    </row>
    <row r="57" spans="1:15" ht="9.9499999999999993" customHeight="1" x14ac:dyDescent="0.25">
      <c r="A57" s="36"/>
      <c r="B57" s="37">
        <v>2025</v>
      </c>
      <c r="C57" s="38">
        <v>40.828000000000003</v>
      </c>
      <c r="D57" s="38">
        <v>27.253</v>
      </c>
      <c r="E57" s="38">
        <v>44.74</v>
      </c>
      <c r="F57" s="38">
        <v>32.659999999999997</v>
      </c>
      <c r="G57" s="38">
        <v>39.4</v>
      </c>
      <c r="H57" s="38">
        <v>27.745000000000001</v>
      </c>
      <c r="I57" s="38">
        <v>26.027999999999999</v>
      </c>
      <c r="J57" s="38">
        <v>36.012999999999998</v>
      </c>
      <c r="K57" s="38">
        <v>45.959000000000003</v>
      </c>
      <c r="L57" s="38">
        <v>49.031999999999996</v>
      </c>
      <c r="M57" s="2">
        <v>47.627000000000002</v>
      </c>
      <c r="N57" s="38">
        <v>45.091999999999999</v>
      </c>
      <c r="O57" s="245">
        <f t="shared" si="2"/>
        <v>462.37699999999995</v>
      </c>
    </row>
    <row r="58" spans="1:15" ht="9.9499999999999993" customHeight="1" x14ac:dyDescent="0.25">
      <c r="A58" s="36" t="s">
        <v>34</v>
      </c>
      <c r="B58" s="37">
        <v>2024</v>
      </c>
      <c r="C58" s="38">
        <v>3.9993999999999996</v>
      </c>
      <c r="D58" s="38">
        <v>3.2789999999999999</v>
      </c>
      <c r="E58" s="38">
        <v>3.2930000000000001</v>
      </c>
      <c r="F58" s="38">
        <v>2.7670000000000003</v>
      </c>
      <c r="G58" s="38">
        <v>2.3520000000000003</v>
      </c>
      <c r="H58" s="38">
        <v>1.823</v>
      </c>
      <c r="I58" s="38">
        <v>1.5209999999999999</v>
      </c>
      <c r="J58" s="38">
        <v>1.6970000000000001</v>
      </c>
      <c r="K58" s="38">
        <v>1.8479999999999999</v>
      </c>
      <c r="L58" s="38">
        <v>1.698</v>
      </c>
      <c r="M58" s="38">
        <v>1.758</v>
      </c>
      <c r="N58" s="38">
        <v>1.82</v>
      </c>
      <c r="O58" s="245">
        <f t="shared" si="2"/>
        <v>27.855399999999999</v>
      </c>
    </row>
    <row r="59" spans="1:15" ht="9.9499999999999993" customHeight="1" x14ac:dyDescent="0.25">
      <c r="A59" s="36"/>
      <c r="B59" s="37">
        <v>2025</v>
      </c>
      <c r="C59" s="38">
        <v>4.2279874801900004</v>
      </c>
      <c r="D59" s="38">
        <v>3.4390700215600001</v>
      </c>
      <c r="E59" s="38">
        <v>3.5231720963000002</v>
      </c>
      <c r="F59" s="38">
        <v>3.9126799657400002</v>
      </c>
      <c r="G59" s="38">
        <v>3.6371158460733302</v>
      </c>
      <c r="H59" s="38">
        <v>3.9878</v>
      </c>
      <c r="I59" s="38">
        <v>3.7757273909475004</v>
      </c>
      <c r="J59" s="38">
        <v>3.6280000000000001</v>
      </c>
      <c r="K59" s="38">
        <v>3.7571608092552076</v>
      </c>
      <c r="L59" s="38">
        <v>3.7871720500506769</v>
      </c>
      <c r="M59" s="2">
        <v>3.7675885660116721</v>
      </c>
      <c r="N59" s="38">
        <v>3.8002144123402766</v>
      </c>
      <c r="O59" s="245">
        <f t="shared" si="2"/>
        <v>45.243688638468669</v>
      </c>
    </row>
    <row r="60" spans="1:15" ht="9.9499999999999993" customHeight="1" x14ac:dyDescent="0.25">
      <c r="A60" s="40" t="s">
        <v>61</v>
      </c>
      <c r="B60" s="37">
        <v>2024</v>
      </c>
      <c r="C60" s="294">
        <v>0.12</v>
      </c>
      <c r="D60" s="294">
        <v>0.09</v>
      </c>
      <c r="E60" s="294">
        <v>0.105</v>
      </c>
      <c r="F60" s="294">
        <v>0.09</v>
      </c>
      <c r="G60" s="294">
        <v>0.14400000000000002</v>
      </c>
      <c r="H60" s="294">
        <v>0.09</v>
      </c>
      <c r="I60" s="294">
        <v>0.15</v>
      </c>
      <c r="J60" s="294">
        <v>0.18</v>
      </c>
      <c r="K60" s="294">
        <v>0.315</v>
      </c>
      <c r="L60" s="294">
        <v>1.4999999999999999E-2</v>
      </c>
      <c r="M60" s="294">
        <v>0.13500000000000001</v>
      </c>
      <c r="N60" s="294">
        <v>0.06</v>
      </c>
      <c r="O60" s="245">
        <f t="shared" si="2"/>
        <v>1.494</v>
      </c>
    </row>
    <row r="61" spans="1:15" ht="9.9499999999999993" customHeight="1" x14ac:dyDescent="0.25">
      <c r="A61" s="40"/>
      <c r="B61" s="37">
        <v>2025</v>
      </c>
      <c r="C61" s="294">
        <v>0.115</v>
      </c>
      <c r="D61" s="294">
        <v>0.13</v>
      </c>
      <c r="E61" s="294">
        <v>8.299999999999999E-2</v>
      </c>
      <c r="F61" s="294">
        <v>9.74E-2</v>
      </c>
      <c r="G61" s="294">
        <v>0.14050000000000001</v>
      </c>
      <c r="H61" s="294">
        <v>8.8999999999999996E-2</v>
      </c>
      <c r="I61" s="294">
        <v>0.10634999999999999</v>
      </c>
      <c r="J61" s="294">
        <v>0.113</v>
      </c>
      <c r="K61" s="294">
        <v>0.11221249999999999</v>
      </c>
      <c r="L61" s="294">
        <v>0.10514062499999999</v>
      </c>
      <c r="M61" s="295">
        <v>0.10916031249999998</v>
      </c>
      <c r="N61" s="294">
        <v>0.11194999999999999</v>
      </c>
      <c r="O61" s="245">
        <f t="shared" si="2"/>
        <v>1.3127134374999998</v>
      </c>
    </row>
    <row r="62" spans="1:15" ht="9.9499999999999993" customHeight="1" x14ac:dyDescent="0.25">
      <c r="A62" s="36" t="s">
        <v>135</v>
      </c>
      <c r="B62" s="37">
        <v>2024</v>
      </c>
      <c r="C62" s="297">
        <v>0</v>
      </c>
      <c r="D62" s="297">
        <v>0</v>
      </c>
      <c r="E62" s="297">
        <v>0</v>
      </c>
      <c r="F62" s="297">
        <v>0</v>
      </c>
      <c r="G62" s="297">
        <v>0</v>
      </c>
      <c r="H62" s="297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245">
        <f t="shared" si="2"/>
        <v>0</v>
      </c>
    </row>
    <row r="63" spans="1:15" ht="9.9499999999999993" customHeight="1" x14ac:dyDescent="0.25">
      <c r="A63" s="36"/>
      <c r="B63" s="37">
        <v>2025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2">
        <v>0</v>
      </c>
      <c r="N63" s="38">
        <v>0</v>
      </c>
      <c r="O63" s="245">
        <f t="shared" si="2"/>
        <v>0</v>
      </c>
    </row>
    <row r="64" spans="1:15" ht="9.9499999999999993" customHeight="1" x14ac:dyDescent="0.25">
      <c r="A64" s="36" t="s">
        <v>62</v>
      </c>
      <c r="B64" s="37">
        <v>2024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245">
        <f t="shared" si="2"/>
        <v>0</v>
      </c>
    </row>
    <row r="65" spans="1:15" ht="9.9499999999999993" customHeight="1" x14ac:dyDescent="0.25">
      <c r="A65" s="41"/>
      <c r="B65" s="42">
        <v>2025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141">
        <v>0</v>
      </c>
      <c r="N65" s="52">
        <v>0</v>
      </c>
      <c r="O65" s="248">
        <f t="shared" si="2"/>
        <v>0</v>
      </c>
    </row>
    <row r="66" spans="1:15" ht="9.75" customHeight="1" x14ac:dyDescent="0.25">
      <c r="A66" s="210" t="s">
        <v>74</v>
      </c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43"/>
      <c r="N66" s="143"/>
      <c r="O66" s="143"/>
    </row>
    <row r="67" spans="1:15" ht="9.75" customHeight="1" x14ac:dyDescent="0.3">
      <c r="A67" s="215" t="s">
        <v>159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</row>
    <row r="68" spans="1:15" ht="9.75" customHeight="1" x14ac:dyDescent="0.3">
      <c r="A68" s="211" t="s">
        <v>173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 x14ac:dyDescent="0.25">
      <c r="A69" s="212" t="s">
        <v>174</v>
      </c>
    </row>
    <row r="70" spans="1:15" ht="14.1" customHeight="1" x14ac:dyDescent="0.25">
      <c r="A70" s="214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AT102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O69"/>
  <sheetViews>
    <sheetView showGridLines="0" zoomScaleNormal="100" workbookViewId="0">
      <selection activeCell="H45" sqref="H45"/>
    </sheetView>
  </sheetViews>
  <sheetFormatPr baseColWidth="10" defaultColWidth="6.44140625" defaultRowHeight="14.1" customHeight="1" x14ac:dyDescent="0.25"/>
  <cols>
    <col min="1" max="1" width="9.109375" style="31" customWidth="1"/>
    <col min="2" max="2" width="3.5546875" style="31" customWidth="1"/>
    <col min="3" max="14" width="4.5546875" style="31" customWidth="1"/>
    <col min="15" max="15" width="5.44140625" style="31" customWidth="1"/>
    <col min="16" max="16384" width="6.44140625" style="31"/>
  </cols>
  <sheetData>
    <row r="1" spans="1:15" ht="17.100000000000001" customHeight="1" x14ac:dyDescent="0.25">
      <c r="A1" s="29" t="s">
        <v>192</v>
      </c>
      <c r="B1" s="30"/>
      <c r="C1" s="30"/>
      <c r="D1" s="30"/>
      <c r="E1" s="30"/>
      <c r="F1" s="30"/>
    </row>
    <row r="2" spans="1:15" ht="12" customHeight="1" x14ac:dyDescent="0.25">
      <c r="A2" s="32" t="s">
        <v>21</v>
      </c>
      <c r="E2" s="30"/>
      <c r="F2" s="30"/>
    </row>
    <row r="3" spans="1:15" ht="5.0999999999999996" customHeight="1" x14ac:dyDescent="0.25">
      <c r="A3" s="1"/>
    </row>
    <row r="4" spans="1:15" ht="15.95" customHeight="1" x14ac:dyDescent="0.25">
      <c r="A4" s="263" t="s">
        <v>23</v>
      </c>
      <c r="B4" s="263" t="s">
        <v>55</v>
      </c>
      <c r="C4" s="265" t="s">
        <v>44</v>
      </c>
      <c r="D4" s="265" t="s">
        <v>45</v>
      </c>
      <c r="E4" s="265" t="s">
        <v>46</v>
      </c>
      <c r="F4" s="265" t="s">
        <v>47</v>
      </c>
      <c r="G4" s="265" t="s">
        <v>136</v>
      </c>
      <c r="H4" s="265" t="s">
        <v>49</v>
      </c>
      <c r="I4" s="265" t="s">
        <v>50</v>
      </c>
      <c r="J4" s="265" t="s">
        <v>51</v>
      </c>
      <c r="K4" s="265" t="s">
        <v>52</v>
      </c>
      <c r="L4" s="265" t="s">
        <v>53</v>
      </c>
      <c r="M4" s="265" t="s">
        <v>35</v>
      </c>
      <c r="N4" s="265" t="s">
        <v>36</v>
      </c>
      <c r="O4" s="242" t="s">
        <v>26</v>
      </c>
    </row>
    <row r="5" spans="1:15" ht="12" customHeight="1" x14ac:dyDescent="0.25">
      <c r="A5" s="374" t="s">
        <v>27</v>
      </c>
      <c r="B5" s="267">
        <v>2024</v>
      </c>
      <c r="C5" s="268">
        <f>C8+C10+C12+C14+C16+C24+C26+C28+C30+C32+C34+C36+C38+C40+C42+C44+C46+C48+C54+C56+C58+C60+C62+C64</f>
        <v>169524</v>
      </c>
      <c r="D5" s="268">
        <f t="shared" ref="D5:N5" si="0">D8+D10+D12+D14+D16+D24+D26+D28+D30+D32+D34+D36+D38+D40+D42+D44+D46+D48+D54+D56+D58+D60+D62+D64</f>
        <v>173305</v>
      </c>
      <c r="E5" s="268">
        <f t="shared" si="0"/>
        <v>174595</v>
      </c>
      <c r="F5" s="268">
        <f t="shared" si="0"/>
        <v>185527</v>
      </c>
      <c r="G5" s="268">
        <f t="shared" si="0"/>
        <v>194584</v>
      </c>
      <c r="H5" s="268">
        <f t="shared" si="0"/>
        <v>194132</v>
      </c>
      <c r="I5" s="268">
        <f t="shared" si="0"/>
        <v>207596</v>
      </c>
      <c r="J5" s="268">
        <f t="shared" si="0"/>
        <v>200639.5</v>
      </c>
      <c r="K5" s="268">
        <f t="shared" si="0"/>
        <v>185311</v>
      </c>
      <c r="L5" s="268">
        <f t="shared" si="0"/>
        <v>203251</v>
      </c>
      <c r="M5" s="268">
        <f t="shared" si="0"/>
        <v>192310</v>
      </c>
      <c r="N5" s="268">
        <f t="shared" si="0"/>
        <v>235993</v>
      </c>
      <c r="O5" s="268">
        <f>SUM(C5:N5)</f>
        <v>2316767.5</v>
      </c>
    </row>
    <row r="6" spans="1:15" ht="12" customHeight="1" x14ac:dyDescent="0.25">
      <c r="A6" s="375"/>
      <c r="B6" s="246" t="s">
        <v>165</v>
      </c>
      <c r="C6" s="269">
        <f>C9+C11+C13+C15+C17+C25+C27+C29+C31+C33+C35+C37+C39+C41+C43+C45+C47+C49+C55+C57+C59+C61+C63+C65</f>
        <v>177522</v>
      </c>
      <c r="D6" s="269">
        <f t="shared" ref="D6:O6" si="1">D9+D11+D13+D15+D17+D25+D27+D29+D31+D33+D35+D37+D39+D41+D43+D45+D47+D49+D55+D57+D59+D61+D63+D65</f>
        <v>183013</v>
      </c>
      <c r="E6" s="269">
        <f t="shared" si="1"/>
        <v>204260</v>
      </c>
      <c r="F6" s="269">
        <f t="shared" si="1"/>
        <v>217490</v>
      </c>
      <c r="G6" s="269">
        <f t="shared" si="1"/>
        <v>223472</v>
      </c>
      <c r="H6" s="269">
        <f t="shared" si="1"/>
        <v>214897</v>
      </c>
      <c r="I6" s="269">
        <f t="shared" si="1"/>
        <v>207467.625</v>
      </c>
      <c r="J6" s="269">
        <f t="shared" si="1"/>
        <v>219062</v>
      </c>
      <c r="K6" s="269">
        <f t="shared" si="1"/>
        <v>223006</v>
      </c>
      <c r="L6" s="269">
        <f t="shared" si="1"/>
        <v>223250.90625</v>
      </c>
      <c r="M6" s="269">
        <f t="shared" si="1"/>
        <v>209397.25312500005</v>
      </c>
      <c r="N6" s="269">
        <f t="shared" si="1"/>
        <v>215565</v>
      </c>
      <c r="O6" s="269">
        <f t="shared" si="1"/>
        <v>2518402.7843750007</v>
      </c>
    </row>
    <row r="7" spans="1:15" ht="3.95" customHeight="1" x14ac:dyDescent="0.25">
      <c r="A7" s="33"/>
      <c r="B7" s="3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271"/>
    </row>
    <row r="8" spans="1:15" ht="9.9499999999999993" customHeight="1" x14ac:dyDescent="0.25">
      <c r="A8" s="36" t="s">
        <v>28</v>
      </c>
      <c r="B8" s="37">
        <v>2024</v>
      </c>
      <c r="C8" s="145">
        <v>178</v>
      </c>
      <c r="D8" s="145">
        <v>164</v>
      </c>
      <c r="E8" s="145">
        <v>168</v>
      </c>
      <c r="F8" s="145">
        <v>168</v>
      </c>
      <c r="G8" s="145">
        <v>162</v>
      </c>
      <c r="H8" s="145">
        <v>164</v>
      </c>
      <c r="I8" s="145">
        <v>172</v>
      </c>
      <c r="J8" s="145">
        <v>172</v>
      </c>
      <c r="K8" s="145">
        <v>192</v>
      </c>
      <c r="L8" s="145">
        <v>186</v>
      </c>
      <c r="M8" s="145">
        <v>184</v>
      </c>
      <c r="N8" s="145">
        <v>174</v>
      </c>
      <c r="O8" s="271">
        <f>SUM(C8:N8)</f>
        <v>2084</v>
      </c>
    </row>
    <row r="9" spans="1:15" ht="9.9499999999999993" customHeight="1" x14ac:dyDescent="0.25">
      <c r="A9" s="36"/>
      <c r="B9" s="37">
        <v>2025</v>
      </c>
      <c r="C9" s="145">
        <v>184</v>
      </c>
      <c r="D9" s="145">
        <v>153.5</v>
      </c>
      <c r="E9" s="145">
        <v>176</v>
      </c>
      <c r="F9" s="145">
        <v>171</v>
      </c>
      <c r="G9" s="145">
        <v>173</v>
      </c>
      <c r="H9" s="145">
        <v>173</v>
      </c>
      <c r="I9" s="145">
        <v>169.125</v>
      </c>
      <c r="J9" s="145">
        <v>168</v>
      </c>
      <c r="K9" s="145">
        <v>171</v>
      </c>
      <c r="L9" s="145">
        <v>167.28125</v>
      </c>
      <c r="M9" s="146">
        <v>170.59062499999999</v>
      </c>
      <c r="N9" s="145">
        <v>172</v>
      </c>
      <c r="O9" s="271">
        <f t="shared" ref="O9:O65" si="2">SUM(C9:N9)</f>
        <v>2048.4968749999998</v>
      </c>
    </row>
    <row r="10" spans="1:15" ht="9.9499999999999993" customHeight="1" x14ac:dyDescent="0.25">
      <c r="A10" s="36" t="s">
        <v>29</v>
      </c>
      <c r="B10" s="37">
        <v>2024</v>
      </c>
      <c r="C10" s="145">
        <v>3176</v>
      </c>
      <c r="D10" s="145">
        <v>2133</v>
      </c>
      <c r="E10" s="145">
        <v>2237</v>
      </c>
      <c r="F10" s="145">
        <v>2341</v>
      </c>
      <c r="G10" s="145">
        <v>2314</v>
      </c>
      <c r="H10" s="145">
        <v>2531</v>
      </c>
      <c r="I10" s="145">
        <v>2565</v>
      </c>
      <c r="J10" s="145">
        <v>2547</v>
      </c>
      <c r="K10" s="145">
        <v>2371</v>
      </c>
      <c r="L10" s="145">
        <v>2442</v>
      </c>
      <c r="M10" s="145">
        <v>2452</v>
      </c>
      <c r="N10" s="145">
        <v>2705</v>
      </c>
      <c r="O10" s="271">
        <f t="shared" si="2"/>
        <v>29814</v>
      </c>
    </row>
    <row r="11" spans="1:15" ht="9.9499999999999993" customHeight="1" x14ac:dyDescent="0.25">
      <c r="A11" s="36"/>
      <c r="B11" s="37">
        <v>2025</v>
      </c>
      <c r="C11" s="145">
        <v>2417</v>
      </c>
      <c r="D11" s="145">
        <v>2349</v>
      </c>
      <c r="E11" s="145">
        <v>2383</v>
      </c>
      <c r="F11" s="145">
        <v>2383</v>
      </c>
      <c r="G11" s="145">
        <v>2383</v>
      </c>
      <c r="H11" s="145">
        <v>2383</v>
      </c>
      <c r="I11" s="145">
        <v>2383</v>
      </c>
      <c r="J11" s="145">
        <v>2375</v>
      </c>
      <c r="K11" s="145">
        <v>2381</v>
      </c>
      <c r="L11" s="145">
        <v>2380.5</v>
      </c>
      <c r="M11" s="146">
        <v>2381.75</v>
      </c>
      <c r="N11" s="145">
        <v>2383</v>
      </c>
      <c r="O11" s="271">
        <f t="shared" si="2"/>
        <v>28582.25</v>
      </c>
    </row>
    <row r="12" spans="1:15" ht="9.9499999999999993" customHeight="1" x14ac:dyDescent="0.25">
      <c r="A12" s="36" t="s">
        <v>92</v>
      </c>
      <c r="B12" s="37">
        <v>2024</v>
      </c>
      <c r="C12" s="145">
        <v>2441</v>
      </c>
      <c r="D12" s="145">
        <v>2603</v>
      </c>
      <c r="E12" s="145">
        <v>2670</v>
      </c>
      <c r="F12" s="145">
        <v>2659</v>
      </c>
      <c r="G12" s="145">
        <v>3054</v>
      </c>
      <c r="H12" s="145">
        <v>2713</v>
      </c>
      <c r="I12" s="145">
        <v>3230</v>
      </c>
      <c r="J12" s="145">
        <v>2825</v>
      </c>
      <c r="K12" s="145">
        <v>2622</v>
      </c>
      <c r="L12" s="145">
        <v>2734</v>
      </c>
      <c r="M12" s="145">
        <v>3115</v>
      </c>
      <c r="N12" s="145">
        <v>3925</v>
      </c>
      <c r="O12" s="271">
        <f t="shared" si="2"/>
        <v>34591</v>
      </c>
    </row>
    <row r="13" spans="1:15" ht="9.9499999999999993" customHeight="1" x14ac:dyDescent="0.25">
      <c r="A13" s="36"/>
      <c r="B13" s="37">
        <v>2025</v>
      </c>
      <c r="C13" s="145">
        <v>3017</v>
      </c>
      <c r="D13" s="145">
        <v>2921</v>
      </c>
      <c r="E13" s="145">
        <v>2969</v>
      </c>
      <c r="F13" s="145">
        <v>2969</v>
      </c>
      <c r="G13" s="145">
        <v>2969</v>
      </c>
      <c r="H13" s="145">
        <v>2969</v>
      </c>
      <c r="I13" s="145">
        <v>2969</v>
      </c>
      <c r="J13" s="145">
        <v>2957</v>
      </c>
      <c r="K13" s="145">
        <v>2966</v>
      </c>
      <c r="L13" s="145">
        <v>2965.25</v>
      </c>
      <c r="M13" s="146">
        <v>2967.125</v>
      </c>
      <c r="N13" s="145">
        <v>2969</v>
      </c>
      <c r="O13" s="271">
        <f t="shared" si="2"/>
        <v>35607.375</v>
      </c>
    </row>
    <row r="14" spans="1:15" ht="9.9499999999999993" customHeight="1" x14ac:dyDescent="0.25">
      <c r="A14" s="36" t="s">
        <v>30</v>
      </c>
      <c r="B14" s="37">
        <v>2024</v>
      </c>
      <c r="C14" s="145">
        <v>15956</v>
      </c>
      <c r="D14" s="145">
        <v>16662</v>
      </c>
      <c r="E14" s="145">
        <v>12578</v>
      </c>
      <c r="F14" s="145">
        <v>9641</v>
      </c>
      <c r="G14" s="145">
        <v>8679</v>
      </c>
      <c r="H14" s="145">
        <v>9854</v>
      </c>
      <c r="I14" s="145">
        <v>10610</v>
      </c>
      <c r="J14" s="145">
        <v>9383</v>
      </c>
      <c r="K14" s="145">
        <v>10480</v>
      </c>
      <c r="L14" s="145">
        <v>11310</v>
      </c>
      <c r="M14" s="145">
        <v>10688</v>
      </c>
      <c r="N14" s="145">
        <v>12259</v>
      </c>
      <c r="O14" s="271">
        <f t="shared" si="2"/>
        <v>138100</v>
      </c>
    </row>
    <row r="15" spans="1:15" ht="9.9499999999999993" customHeight="1" x14ac:dyDescent="0.25">
      <c r="A15" s="36"/>
      <c r="B15" s="37">
        <v>2025</v>
      </c>
      <c r="C15" s="145">
        <v>16408</v>
      </c>
      <c r="D15" s="145">
        <v>16788</v>
      </c>
      <c r="E15" s="145">
        <v>12956</v>
      </c>
      <c r="F15" s="145">
        <v>9999</v>
      </c>
      <c r="G15" s="145">
        <v>9002</v>
      </c>
      <c r="H15" s="145">
        <v>9754</v>
      </c>
      <c r="I15" s="145">
        <v>14037.75</v>
      </c>
      <c r="J15" s="145">
        <v>12186</v>
      </c>
      <c r="K15" s="145">
        <v>11245</v>
      </c>
      <c r="L15" s="145">
        <v>11905.6875</v>
      </c>
      <c r="M15" s="146">
        <v>12428.143749999999</v>
      </c>
      <c r="N15" s="145">
        <v>10931</v>
      </c>
      <c r="O15" s="271">
        <f t="shared" si="2"/>
        <v>147640.58124999999</v>
      </c>
    </row>
    <row r="16" spans="1:15" ht="9.9499999999999993" customHeight="1" x14ac:dyDescent="0.25">
      <c r="A16" s="39" t="s">
        <v>0</v>
      </c>
      <c r="B16" s="37">
        <v>2024</v>
      </c>
      <c r="C16" s="145">
        <f>C18+C20+C22</f>
        <v>7286</v>
      </c>
      <c r="D16" s="145">
        <f t="shared" ref="D16:G16" si="3">D18+D20+D22</f>
        <v>6878</v>
      </c>
      <c r="E16" s="145">
        <f t="shared" si="3"/>
        <v>7271</v>
      </c>
      <c r="F16" s="145">
        <f t="shared" si="3"/>
        <v>7302</v>
      </c>
      <c r="G16" s="145">
        <f t="shared" si="3"/>
        <v>7603</v>
      </c>
      <c r="H16" s="145">
        <f t="shared" ref="H16:N16" si="4">H18+H20+H22</f>
        <v>7908</v>
      </c>
      <c r="I16" s="145">
        <f t="shared" si="4"/>
        <v>7765</v>
      </c>
      <c r="J16" s="145">
        <f t="shared" si="4"/>
        <v>7277</v>
      </c>
      <c r="K16" s="145">
        <f t="shared" si="4"/>
        <v>7539</v>
      </c>
      <c r="L16" s="145">
        <f t="shared" si="4"/>
        <v>6612</v>
      </c>
      <c r="M16" s="145">
        <f t="shared" si="4"/>
        <v>6735</v>
      </c>
      <c r="N16" s="145">
        <f t="shared" si="4"/>
        <v>8493</v>
      </c>
      <c r="O16" s="271">
        <f t="shared" si="2"/>
        <v>88669</v>
      </c>
    </row>
    <row r="17" spans="1:15" ht="9.9499999999999993" customHeight="1" x14ac:dyDescent="0.25">
      <c r="A17" s="39"/>
      <c r="B17" s="37">
        <v>2025</v>
      </c>
      <c r="C17" s="145">
        <f>C19+C21+C23</f>
        <v>7026</v>
      </c>
      <c r="D17" s="145">
        <f t="shared" ref="D17:G17" si="5">D19+D21+D23</f>
        <v>6699</v>
      </c>
      <c r="E17" s="145">
        <f t="shared" si="5"/>
        <v>6863</v>
      </c>
      <c r="F17" s="145">
        <f t="shared" si="5"/>
        <v>6863</v>
      </c>
      <c r="G17" s="145">
        <f t="shared" si="5"/>
        <v>6863</v>
      </c>
      <c r="H17" s="145">
        <f t="shared" ref="H17:N17" si="6">H19+H21+H23</f>
        <v>6863</v>
      </c>
      <c r="I17" s="145">
        <f t="shared" si="6"/>
        <v>6862.75</v>
      </c>
      <c r="J17" s="145">
        <f t="shared" si="6"/>
        <v>6822</v>
      </c>
      <c r="K17" s="145">
        <f t="shared" si="6"/>
        <v>6853</v>
      </c>
      <c r="L17" s="145">
        <f t="shared" si="6"/>
        <v>6850.1875</v>
      </c>
      <c r="M17" s="145">
        <f t="shared" si="6"/>
        <v>6856.4937499999996</v>
      </c>
      <c r="N17" s="145">
        <f t="shared" si="6"/>
        <v>6863</v>
      </c>
      <c r="O17" s="271">
        <f t="shared" si="2"/>
        <v>82284.431249999994</v>
      </c>
    </row>
    <row r="18" spans="1:15" ht="9.9499999999999993" customHeight="1" x14ac:dyDescent="0.25">
      <c r="A18" s="36" t="s">
        <v>41</v>
      </c>
      <c r="B18" s="37">
        <v>2024</v>
      </c>
      <c r="C18" s="145">
        <v>3170</v>
      </c>
      <c r="D18" s="145">
        <v>3020</v>
      </c>
      <c r="E18" s="145">
        <v>3350</v>
      </c>
      <c r="F18" s="145">
        <v>3240</v>
      </c>
      <c r="G18" s="145">
        <v>3393</v>
      </c>
      <c r="H18" s="145">
        <v>3580</v>
      </c>
      <c r="I18" s="145">
        <v>3515</v>
      </c>
      <c r="J18" s="145">
        <v>3280</v>
      </c>
      <c r="K18" s="145">
        <v>3840</v>
      </c>
      <c r="L18" s="145">
        <v>2500</v>
      </c>
      <c r="M18" s="145">
        <v>2545</v>
      </c>
      <c r="N18" s="145">
        <v>4005</v>
      </c>
      <c r="O18" s="271">
        <f t="shared" si="2"/>
        <v>39438</v>
      </c>
    </row>
    <row r="19" spans="1:15" ht="9.9499999999999993" customHeight="1" x14ac:dyDescent="0.25">
      <c r="A19" s="36"/>
      <c r="B19" s="37">
        <v>2025</v>
      </c>
      <c r="C19" s="145">
        <v>3247</v>
      </c>
      <c r="D19" s="145">
        <v>3045.5</v>
      </c>
      <c r="E19" s="145">
        <v>3146</v>
      </c>
      <c r="F19" s="145">
        <v>3146</v>
      </c>
      <c r="G19" s="145">
        <v>3146</v>
      </c>
      <c r="H19" s="145">
        <v>3146</v>
      </c>
      <c r="I19" s="145">
        <v>3146.125</v>
      </c>
      <c r="J19" s="145">
        <v>3121</v>
      </c>
      <c r="K19" s="145">
        <v>3140</v>
      </c>
      <c r="L19" s="145">
        <v>3138.28125</v>
      </c>
      <c r="M19" s="146">
        <v>3142.1906250000002</v>
      </c>
      <c r="N19" s="145">
        <v>3146</v>
      </c>
      <c r="O19" s="271">
        <f t="shared" si="2"/>
        <v>37710.096875000003</v>
      </c>
    </row>
    <row r="20" spans="1:15" ht="9.9499999999999993" customHeight="1" x14ac:dyDescent="0.25">
      <c r="A20" s="36" t="s">
        <v>1</v>
      </c>
      <c r="B20" s="37">
        <v>2024</v>
      </c>
      <c r="C20" s="145">
        <v>2716</v>
      </c>
      <c r="D20" s="145">
        <v>2763</v>
      </c>
      <c r="E20" s="145">
        <v>2786</v>
      </c>
      <c r="F20" s="145">
        <v>2872</v>
      </c>
      <c r="G20" s="145">
        <v>2865</v>
      </c>
      <c r="H20" s="145">
        <v>3088</v>
      </c>
      <c r="I20" s="145">
        <v>2850</v>
      </c>
      <c r="J20" s="145">
        <v>2777</v>
      </c>
      <c r="K20" s="145">
        <v>2359</v>
      </c>
      <c r="L20" s="145">
        <v>2722</v>
      </c>
      <c r="M20" s="145">
        <v>2760</v>
      </c>
      <c r="N20" s="145">
        <v>2943</v>
      </c>
      <c r="O20" s="271">
        <f t="shared" si="2"/>
        <v>33501</v>
      </c>
    </row>
    <row r="21" spans="1:15" ht="9.9499999999999993" customHeight="1" x14ac:dyDescent="0.25">
      <c r="A21" s="36"/>
      <c r="B21" s="37">
        <v>2025</v>
      </c>
      <c r="C21" s="145">
        <v>2492</v>
      </c>
      <c r="D21" s="145">
        <v>2515.5</v>
      </c>
      <c r="E21" s="145">
        <v>2504</v>
      </c>
      <c r="F21" s="145">
        <v>2504</v>
      </c>
      <c r="G21" s="145">
        <v>2504</v>
      </c>
      <c r="H21" s="145">
        <v>2504</v>
      </c>
      <c r="I21" s="145">
        <v>2503.875</v>
      </c>
      <c r="J21" s="145">
        <v>2507</v>
      </c>
      <c r="K21" s="145">
        <v>2505</v>
      </c>
      <c r="L21" s="145">
        <v>2504.96875</v>
      </c>
      <c r="M21" s="146">
        <v>2504.4343749999998</v>
      </c>
      <c r="N21" s="145">
        <v>2504</v>
      </c>
      <c r="O21" s="271">
        <f t="shared" si="2"/>
        <v>30052.778125000001</v>
      </c>
    </row>
    <row r="22" spans="1:15" ht="9.9499999999999993" customHeight="1" x14ac:dyDescent="0.25">
      <c r="A22" s="36" t="s">
        <v>2</v>
      </c>
      <c r="B22" s="37">
        <v>2024</v>
      </c>
      <c r="C22" s="145">
        <v>1400</v>
      </c>
      <c r="D22" s="145">
        <v>1095</v>
      </c>
      <c r="E22" s="145">
        <v>1135</v>
      </c>
      <c r="F22" s="145">
        <v>1190</v>
      </c>
      <c r="G22" s="145">
        <v>1345</v>
      </c>
      <c r="H22" s="145">
        <v>1240</v>
      </c>
      <c r="I22" s="145">
        <v>1400</v>
      </c>
      <c r="J22" s="145">
        <v>1220</v>
      </c>
      <c r="K22" s="145">
        <v>1340</v>
      </c>
      <c r="L22" s="145">
        <v>1390</v>
      </c>
      <c r="M22" s="145">
        <v>1430</v>
      </c>
      <c r="N22" s="145">
        <v>1545</v>
      </c>
      <c r="O22" s="271">
        <f t="shared" si="2"/>
        <v>15730</v>
      </c>
    </row>
    <row r="23" spans="1:15" ht="9.9499999999999993" customHeight="1" x14ac:dyDescent="0.25">
      <c r="A23" s="36"/>
      <c r="B23" s="37">
        <v>2025</v>
      </c>
      <c r="C23" s="145">
        <v>1287</v>
      </c>
      <c r="D23" s="145">
        <v>1138</v>
      </c>
      <c r="E23" s="145">
        <v>1213</v>
      </c>
      <c r="F23" s="145">
        <v>1213</v>
      </c>
      <c r="G23" s="145">
        <v>1213</v>
      </c>
      <c r="H23" s="145">
        <v>1213</v>
      </c>
      <c r="I23" s="145">
        <v>1212.75</v>
      </c>
      <c r="J23" s="145">
        <v>1194</v>
      </c>
      <c r="K23" s="145">
        <v>1208</v>
      </c>
      <c r="L23" s="145">
        <v>1206.9375</v>
      </c>
      <c r="M23" s="146">
        <v>1209.8687500000001</v>
      </c>
      <c r="N23" s="145">
        <v>1213</v>
      </c>
      <c r="O23" s="271">
        <f t="shared" si="2"/>
        <v>14521.55625</v>
      </c>
    </row>
    <row r="24" spans="1:15" ht="9.9499999999999993" customHeight="1" x14ac:dyDescent="0.25">
      <c r="A24" s="36" t="s">
        <v>3</v>
      </c>
      <c r="B24" s="37">
        <v>2024</v>
      </c>
      <c r="C24" s="145">
        <v>1132</v>
      </c>
      <c r="D24" s="145">
        <v>1168</v>
      </c>
      <c r="E24" s="145">
        <v>1149</v>
      </c>
      <c r="F24" s="145">
        <v>851</v>
      </c>
      <c r="G24" s="145">
        <v>1371</v>
      </c>
      <c r="H24" s="145">
        <v>1508</v>
      </c>
      <c r="I24" s="145">
        <v>1684</v>
      </c>
      <c r="J24" s="145">
        <v>1858</v>
      </c>
      <c r="K24" s="145">
        <v>1525</v>
      </c>
      <c r="L24" s="145">
        <v>1716</v>
      </c>
      <c r="M24" s="145">
        <v>1714</v>
      </c>
      <c r="N24" s="145">
        <v>2015</v>
      </c>
      <c r="O24" s="271">
        <f t="shared" si="2"/>
        <v>17691</v>
      </c>
    </row>
    <row r="25" spans="1:15" ht="9.9499999999999993" customHeight="1" x14ac:dyDescent="0.25">
      <c r="A25" s="36"/>
      <c r="B25" s="37">
        <v>2025</v>
      </c>
      <c r="C25" s="145">
        <v>1187</v>
      </c>
      <c r="D25" s="145">
        <v>1201</v>
      </c>
      <c r="E25" s="145">
        <v>1364</v>
      </c>
      <c r="F25" s="145">
        <v>1231</v>
      </c>
      <c r="G25" s="145">
        <v>1331</v>
      </c>
      <c r="H25" s="145">
        <v>1363</v>
      </c>
      <c r="I25" s="145">
        <v>1245.75</v>
      </c>
      <c r="J25" s="145">
        <v>1282</v>
      </c>
      <c r="K25" s="145">
        <v>1305</v>
      </c>
      <c r="L25" s="145">
        <v>1298.9375</v>
      </c>
      <c r="M25" s="146">
        <v>1280.8687500000001</v>
      </c>
      <c r="N25" s="145">
        <v>1313</v>
      </c>
      <c r="O25" s="271">
        <f t="shared" si="2"/>
        <v>15402.55625</v>
      </c>
    </row>
    <row r="26" spans="1:15" ht="9.9499999999999993" customHeight="1" x14ac:dyDescent="0.25">
      <c r="A26" s="36" t="s">
        <v>4</v>
      </c>
      <c r="B26" s="37">
        <v>2024</v>
      </c>
      <c r="C26" s="145">
        <v>2234</v>
      </c>
      <c r="D26" s="145">
        <v>2101</v>
      </c>
      <c r="E26" s="145">
        <v>1810</v>
      </c>
      <c r="F26" s="145">
        <v>1845</v>
      </c>
      <c r="G26" s="145">
        <v>2197</v>
      </c>
      <c r="H26" s="145">
        <v>2226</v>
      </c>
      <c r="I26" s="145">
        <v>2440</v>
      </c>
      <c r="J26" s="145">
        <v>2336</v>
      </c>
      <c r="K26" s="145">
        <v>2264</v>
      </c>
      <c r="L26" s="145">
        <v>2211</v>
      </c>
      <c r="M26" s="145">
        <v>2298</v>
      </c>
      <c r="N26" s="145">
        <v>2668</v>
      </c>
      <c r="O26" s="271">
        <f t="shared" si="2"/>
        <v>26630</v>
      </c>
    </row>
    <row r="27" spans="1:15" ht="9.9499999999999993" customHeight="1" x14ac:dyDescent="0.25">
      <c r="A27" s="36"/>
      <c r="B27" s="37">
        <v>2025</v>
      </c>
      <c r="C27" s="145">
        <v>2762</v>
      </c>
      <c r="D27" s="145">
        <v>2697</v>
      </c>
      <c r="E27" s="145">
        <v>2706</v>
      </c>
      <c r="F27" s="145">
        <v>2609</v>
      </c>
      <c r="G27" s="145">
        <v>2668</v>
      </c>
      <c r="H27" s="145">
        <v>2554</v>
      </c>
      <c r="I27" s="145">
        <v>2693.5</v>
      </c>
      <c r="J27" s="145">
        <v>2670</v>
      </c>
      <c r="K27" s="145">
        <v>2646</v>
      </c>
      <c r="L27" s="145">
        <v>2640.875</v>
      </c>
      <c r="M27" s="146">
        <v>2664.6374999999998</v>
      </c>
      <c r="N27" s="145">
        <v>2639</v>
      </c>
      <c r="O27" s="271">
        <f t="shared" si="2"/>
        <v>31950.012500000001</v>
      </c>
    </row>
    <row r="28" spans="1:15" ht="9.9499999999999993" customHeight="1" x14ac:dyDescent="0.25">
      <c r="A28" s="36" t="s">
        <v>5</v>
      </c>
      <c r="B28" s="37">
        <v>2024</v>
      </c>
      <c r="C28" s="145">
        <v>87378</v>
      </c>
      <c r="D28" s="145">
        <v>86472</v>
      </c>
      <c r="E28" s="145">
        <v>89036</v>
      </c>
      <c r="F28" s="145">
        <v>101150</v>
      </c>
      <c r="G28" s="145">
        <v>107181</v>
      </c>
      <c r="H28" s="145">
        <v>105428</v>
      </c>
      <c r="I28" s="145">
        <v>113523</v>
      </c>
      <c r="J28" s="145">
        <v>108337</v>
      </c>
      <c r="K28" s="145">
        <v>99078</v>
      </c>
      <c r="L28" s="145">
        <v>117236</v>
      </c>
      <c r="M28" s="145">
        <v>106024</v>
      </c>
      <c r="N28" s="145">
        <v>133646</v>
      </c>
      <c r="O28" s="271">
        <f t="shared" si="2"/>
        <v>1254489</v>
      </c>
    </row>
    <row r="29" spans="1:15" ht="9.9499999999999993" customHeight="1" x14ac:dyDescent="0.25">
      <c r="A29" s="36"/>
      <c r="B29" s="37">
        <v>2025</v>
      </c>
      <c r="C29" s="145">
        <v>92458</v>
      </c>
      <c r="D29" s="145">
        <v>101582.5</v>
      </c>
      <c r="E29" s="145">
        <v>120015</v>
      </c>
      <c r="F29" s="145">
        <v>134685</v>
      </c>
      <c r="G29" s="145">
        <v>139795</v>
      </c>
      <c r="H29" s="145">
        <v>131498</v>
      </c>
      <c r="I29" s="145">
        <v>112185.125</v>
      </c>
      <c r="J29" s="145">
        <v>124019</v>
      </c>
      <c r="K29" s="145">
        <v>126874</v>
      </c>
      <c r="L29" s="145">
        <v>128644.03125</v>
      </c>
      <c r="M29" s="146">
        <v>121175.565625</v>
      </c>
      <c r="N29" s="145">
        <v>127826</v>
      </c>
      <c r="O29" s="271">
        <f t="shared" si="2"/>
        <v>1460757.221875</v>
      </c>
    </row>
    <row r="30" spans="1:15" ht="9.9499999999999993" customHeight="1" x14ac:dyDescent="0.25">
      <c r="A30" s="36" t="s">
        <v>38</v>
      </c>
      <c r="B30" s="37">
        <v>2024</v>
      </c>
      <c r="C30" s="145">
        <v>1540</v>
      </c>
      <c r="D30" s="145">
        <v>1636</v>
      </c>
      <c r="E30" s="145">
        <v>1765</v>
      </c>
      <c r="F30" s="145">
        <v>1652</v>
      </c>
      <c r="G30" s="145">
        <v>1684</v>
      </c>
      <c r="H30" s="145">
        <v>1579</v>
      </c>
      <c r="I30" s="145">
        <v>1430</v>
      </c>
      <c r="J30" s="145">
        <v>1472.5</v>
      </c>
      <c r="K30" s="145">
        <v>1366</v>
      </c>
      <c r="L30" s="145">
        <v>1416</v>
      </c>
      <c r="M30" s="145">
        <v>1347</v>
      </c>
      <c r="N30" s="145">
        <v>2444</v>
      </c>
      <c r="O30" s="271">
        <f t="shared" si="2"/>
        <v>19331.5</v>
      </c>
    </row>
    <row r="31" spans="1:15" ht="9.9499999999999993" customHeight="1" x14ac:dyDescent="0.25">
      <c r="A31" s="36"/>
      <c r="B31" s="37">
        <v>2025</v>
      </c>
      <c r="C31" s="145">
        <v>1538</v>
      </c>
      <c r="D31" s="145">
        <v>1412</v>
      </c>
      <c r="E31" s="145">
        <v>1475</v>
      </c>
      <c r="F31" s="145">
        <v>1490</v>
      </c>
      <c r="G31" s="145">
        <v>1547</v>
      </c>
      <c r="H31" s="145">
        <v>1504</v>
      </c>
      <c r="I31" s="145">
        <v>1478.75</v>
      </c>
      <c r="J31" s="145">
        <v>1481</v>
      </c>
      <c r="K31" s="145">
        <v>1503</v>
      </c>
      <c r="L31" s="145">
        <v>1491.6875</v>
      </c>
      <c r="M31" s="146">
        <v>1492.04375</v>
      </c>
      <c r="N31" s="145">
        <v>1510</v>
      </c>
      <c r="O31" s="271">
        <f t="shared" si="2"/>
        <v>17922.481250000001</v>
      </c>
    </row>
    <row r="32" spans="1:15" ht="9.9499999999999993" customHeight="1" x14ac:dyDescent="0.25">
      <c r="A32" s="36" t="s">
        <v>39</v>
      </c>
      <c r="B32" s="37">
        <v>2024</v>
      </c>
      <c r="C32" s="145">
        <v>3691</v>
      </c>
      <c r="D32" s="145">
        <v>2903</v>
      </c>
      <c r="E32" s="145">
        <v>8884</v>
      </c>
      <c r="F32" s="145">
        <v>8744</v>
      </c>
      <c r="G32" s="145">
        <v>10169</v>
      </c>
      <c r="H32" s="145">
        <v>10867</v>
      </c>
      <c r="I32" s="145">
        <v>10543</v>
      </c>
      <c r="J32" s="145">
        <v>10083</v>
      </c>
      <c r="K32" s="145">
        <v>6865</v>
      </c>
      <c r="L32" s="145">
        <v>3841</v>
      </c>
      <c r="M32" s="145">
        <v>3889</v>
      </c>
      <c r="N32" s="145">
        <v>5338</v>
      </c>
      <c r="O32" s="271">
        <f t="shared" si="2"/>
        <v>85817</v>
      </c>
    </row>
    <row r="33" spans="1:15" ht="9.9499999999999993" customHeight="1" x14ac:dyDescent="0.25">
      <c r="A33" s="36"/>
      <c r="B33" s="37">
        <v>2025</v>
      </c>
      <c r="C33" s="145">
        <v>3347</v>
      </c>
      <c r="D33" s="145">
        <v>2399</v>
      </c>
      <c r="E33" s="145">
        <v>7373</v>
      </c>
      <c r="F33" s="145">
        <v>8567</v>
      </c>
      <c r="G33" s="145">
        <v>9375</v>
      </c>
      <c r="H33" s="145">
        <v>9806</v>
      </c>
      <c r="I33" s="145">
        <v>5421.5</v>
      </c>
      <c r="J33" s="145">
        <v>6929</v>
      </c>
      <c r="K33" s="145">
        <v>7883</v>
      </c>
      <c r="L33" s="145">
        <v>7509.875</v>
      </c>
      <c r="M33" s="146">
        <v>6861.0375000000004</v>
      </c>
      <c r="N33" s="145">
        <v>8201</v>
      </c>
      <c r="O33" s="271">
        <f t="shared" si="2"/>
        <v>83672.412500000006</v>
      </c>
    </row>
    <row r="34" spans="1:15" ht="9.9499999999999993" customHeight="1" x14ac:dyDescent="0.25">
      <c r="A34" s="36" t="s">
        <v>40</v>
      </c>
      <c r="B34" s="37">
        <v>2024</v>
      </c>
      <c r="C34" s="145">
        <v>892</v>
      </c>
      <c r="D34" s="145">
        <v>934</v>
      </c>
      <c r="E34" s="145">
        <v>208</v>
      </c>
      <c r="F34" s="145">
        <v>715</v>
      </c>
      <c r="G34" s="145">
        <v>178</v>
      </c>
      <c r="H34" s="145">
        <v>167</v>
      </c>
      <c r="I34" s="145">
        <v>866</v>
      </c>
      <c r="J34" s="145">
        <v>836</v>
      </c>
      <c r="K34" s="145">
        <v>7</v>
      </c>
      <c r="L34" s="145">
        <v>702</v>
      </c>
      <c r="M34" s="145">
        <v>486</v>
      </c>
      <c r="N34" s="145">
        <v>439</v>
      </c>
      <c r="O34" s="271">
        <f t="shared" si="2"/>
        <v>6430</v>
      </c>
    </row>
    <row r="35" spans="1:15" ht="9.9499999999999993" customHeight="1" x14ac:dyDescent="0.25">
      <c r="A35" s="36"/>
      <c r="B35" s="37">
        <v>2025</v>
      </c>
      <c r="C35" s="145">
        <v>872</v>
      </c>
      <c r="D35" s="145">
        <v>842</v>
      </c>
      <c r="E35" s="145">
        <v>219</v>
      </c>
      <c r="F35" s="145">
        <v>720</v>
      </c>
      <c r="G35" s="145">
        <v>215</v>
      </c>
      <c r="H35" s="145">
        <v>225</v>
      </c>
      <c r="I35" s="145">
        <v>663.25</v>
      </c>
      <c r="J35" s="145">
        <v>499</v>
      </c>
      <c r="K35" s="145">
        <v>401</v>
      </c>
      <c r="L35" s="145">
        <v>447.0625</v>
      </c>
      <c r="M35" s="146">
        <v>510.33125000000001</v>
      </c>
      <c r="N35" s="145">
        <v>368</v>
      </c>
      <c r="O35" s="271">
        <f t="shared" si="2"/>
        <v>5981.6437500000002</v>
      </c>
    </row>
    <row r="36" spans="1:15" ht="9.9499999999999993" customHeight="1" x14ac:dyDescent="0.25">
      <c r="A36" s="36" t="s">
        <v>16</v>
      </c>
      <c r="B36" s="37">
        <v>2024</v>
      </c>
      <c r="C36" s="145">
        <v>1014</v>
      </c>
      <c r="D36" s="145">
        <v>1537</v>
      </c>
      <c r="E36" s="145">
        <v>1473</v>
      </c>
      <c r="F36" s="145">
        <v>1473</v>
      </c>
      <c r="G36" s="145">
        <v>1030</v>
      </c>
      <c r="H36" s="145">
        <v>781</v>
      </c>
      <c r="I36" s="145">
        <v>719</v>
      </c>
      <c r="J36" s="145">
        <v>860</v>
      </c>
      <c r="K36" s="145">
        <v>527</v>
      </c>
      <c r="L36" s="145">
        <v>962</v>
      </c>
      <c r="M36" s="145">
        <v>841</v>
      </c>
      <c r="N36" s="145">
        <v>982</v>
      </c>
      <c r="O36" s="271">
        <f t="shared" si="2"/>
        <v>12199</v>
      </c>
    </row>
    <row r="37" spans="1:15" ht="9.9499999999999993" customHeight="1" x14ac:dyDescent="0.25">
      <c r="A37" s="36"/>
      <c r="B37" s="37">
        <v>2025</v>
      </c>
      <c r="C37" s="145">
        <v>1147</v>
      </c>
      <c r="D37" s="145">
        <v>1104.5</v>
      </c>
      <c r="E37" s="145">
        <v>1198</v>
      </c>
      <c r="F37" s="145">
        <v>1183</v>
      </c>
      <c r="G37" s="145">
        <v>1188</v>
      </c>
      <c r="H37" s="145">
        <v>1090</v>
      </c>
      <c r="I37" s="145">
        <v>1158.125</v>
      </c>
      <c r="J37" s="145">
        <v>1168</v>
      </c>
      <c r="K37" s="145">
        <v>1151</v>
      </c>
      <c r="L37" s="145">
        <v>1141.78125</v>
      </c>
      <c r="M37" s="146">
        <v>1152.940625</v>
      </c>
      <c r="N37" s="145">
        <v>1145</v>
      </c>
      <c r="O37" s="271">
        <f t="shared" si="2"/>
        <v>13827.346874999999</v>
      </c>
    </row>
    <row r="38" spans="1:15" ht="9.9499999999999993" customHeight="1" x14ac:dyDescent="0.25">
      <c r="A38" s="36" t="s">
        <v>17</v>
      </c>
      <c r="B38" s="37">
        <v>2024</v>
      </c>
      <c r="C38" s="145">
        <v>290</v>
      </c>
      <c r="D38" s="145">
        <v>155</v>
      </c>
      <c r="E38" s="145">
        <v>449</v>
      </c>
      <c r="F38" s="145">
        <v>102</v>
      </c>
      <c r="G38" s="145">
        <v>146</v>
      </c>
      <c r="H38" s="145">
        <v>318</v>
      </c>
      <c r="I38" s="145">
        <v>459</v>
      </c>
      <c r="J38" s="145">
        <v>356</v>
      </c>
      <c r="K38" s="145">
        <v>595</v>
      </c>
      <c r="L38" s="145">
        <v>316</v>
      </c>
      <c r="M38" s="145">
        <v>327</v>
      </c>
      <c r="N38" s="145">
        <v>628</v>
      </c>
      <c r="O38" s="271">
        <f t="shared" si="2"/>
        <v>4141</v>
      </c>
    </row>
    <row r="39" spans="1:15" ht="9.9499999999999993" customHeight="1" x14ac:dyDescent="0.25">
      <c r="A39" s="36"/>
      <c r="B39" s="37">
        <v>2025</v>
      </c>
      <c r="C39" s="145">
        <v>296</v>
      </c>
      <c r="D39" s="145">
        <v>276.5</v>
      </c>
      <c r="E39" s="145">
        <v>286</v>
      </c>
      <c r="F39" s="145">
        <v>286</v>
      </c>
      <c r="G39" s="145">
        <v>286</v>
      </c>
      <c r="H39" s="145">
        <v>286</v>
      </c>
      <c r="I39" s="145">
        <v>286.125</v>
      </c>
      <c r="J39" s="145">
        <v>284</v>
      </c>
      <c r="K39" s="145">
        <v>286</v>
      </c>
      <c r="L39" s="145">
        <v>285.53125</v>
      </c>
      <c r="M39" s="146">
        <v>285.81562500000001</v>
      </c>
      <c r="N39" s="145">
        <v>286</v>
      </c>
      <c r="O39" s="271">
        <f t="shared" si="2"/>
        <v>3429.9718750000002</v>
      </c>
    </row>
    <row r="40" spans="1:15" ht="9.9499999999999993" customHeight="1" x14ac:dyDescent="0.25">
      <c r="A40" s="36" t="s">
        <v>18</v>
      </c>
      <c r="B40" s="37">
        <v>2024</v>
      </c>
      <c r="C40" s="145">
        <v>28721</v>
      </c>
      <c r="D40" s="145">
        <v>34201</v>
      </c>
      <c r="E40" s="145">
        <v>30043</v>
      </c>
      <c r="F40" s="145">
        <v>32945</v>
      </c>
      <c r="G40" s="145">
        <v>34216</v>
      </c>
      <c r="H40" s="145">
        <v>34285</v>
      </c>
      <c r="I40" s="145">
        <v>35354</v>
      </c>
      <c r="J40" s="145">
        <v>35246</v>
      </c>
      <c r="K40" s="145">
        <v>33113</v>
      </c>
      <c r="L40" s="145">
        <v>33875</v>
      </c>
      <c r="M40" s="145">
        <v>34846</v>
      </c>
      <c r="N40" s="145">
        <v>38712</v>
      </c>
      <c r="O40" s="271">
        <f t="shared" si="2"/>
        <v>405557</v>
      </c>
    </row>
    <row r="41" spans="1:15" ht="9.9499999999999993" customHeight="1" x14ac:dyDescent="0.25">
      <c r="A41" s="36"/>
      <c r="B41" s="37">
        <v>2025</v>
      </c>
      <c r="C41" s="145">
        <v>29784</v>
      </c>
      <c r="D41" s="145">
        <v>27969.5</v>
      </c>
      <c r="E41" s="145">
        <v>28898</v>
      </c>
      <c r="F41" s="145">
        <v>28884</v>
      </c>
      <c r="G41" s="145">
        <v>29489</v>
      </c>
      <c r="H41" s="145">
        <v>29090</v>
      </c>
      <c r="I41" s="145">
        <v>40712</v>
      </c>
      <c r="J41" s="145">
        <v>40810</v>
      </c>
      <c r="K41" s="145">
        <v>41746</v>
      </c>
      <c r="L41" s="145">
        <v>38089.5</v>
      </c>
      <c r="M41" s="146">
        <v>33547.199999999997</v>
      </c>
      <c r="N41" s="145">
        <v>33097</v>
      </c>
      <c r="O41" s="271">
        <f t="shared" si="2"/>
        <v>402116.2</v>
      </c>
    </row>
    <row r="42" spans="1:15" ht="9.9499999999999993" customHeight="1" x14ac:dyDescent="0.25">
      <c r="A42" s="36" t="s">
        <v>19</v>
      </c>
      <c r="B42" s="37">
        <v>2024</v>
      </c>
      <c r="C42" s="145">
        <v>987</v>
      </c>
      <c r="D42" s="145">
        <v>821</v>
      </c>
      <c r="E42" s="145">
        <v>821</v>
      </c>
      <c r="F42" s="145">
        <v>881</v>
      </c>
      <c r="G42" s="145">
        <v>1115</v>
      </c>
      <c r="H42" s="145">
        <v>1114</v>
      </c>
      <c r="I42" s="145">
        <v>1236</v>
      </c>
      <c r="J42" s="145">
        <v>1131</v>
      </c>
      <c r="K42" s="145">
        <v>972</v>
      </c>
      <c r="L42" s="145">
        <v>1240</v>
      </c>
      <c r="M42" s="145">
        <v>828</v>
      </c>
      <c r="N42" s="145">
        <v>1517</v>
      </c>
      <c r="O42" s="271">
        <f t="shared" si="2"/>
        <v>12663</v>
      </c>
    </row>
    <row r="43" spans="1:15" ht="9.9499999999999993" customHeight="1" x14ac:dyDescent="0.25">
      <c r="A43" s="36"/>
      <c r="B43" s="37">
        <v>2025</v>
      </c>
      <c r="C43" s="145">
        <v>1059</v>
      </c>
      <c r="D43" s="145">
        <v>918</v>
      </c>
      <c r="E43" s="145">
        <v>789</v>
      </c>
      <c r="F43" s="145">
        <v>893</v>
      </c>
      <c r="G43" s="145">
        <v>1288</v>
      </c>
      <c r="H43" s="145">
        <v>1288</v>
      </c>
      <c r="I43" s="145">
        <v>914.75</v>
      </c>
      <c r="J43" s="145">
        <v>972</v>
      </c>
      <c r="K43" s="145">
        <v>1116</v>
      </c>
      <c r="L43" s="145">
        <v>1072.6875</v>
      </c>
      <c r="M43" s="146">
        <v>1031.04375</v>
      </c>
      <c r="N43" s="145">
        <v>1164</v>
      </c>
      <c r="O43" s="271">
        <f t="shared" si="2"/>
        <v>12505.481250000001</v>
      </c>
    </row>
    <row r="44" spans="1:15" ht="9.9499999999999993" customHeight="1" x14ac:dyDescent="0.25">
      <c r="A44" s="36" t="s">
        <v>20</v>
      </c>
      <c r="B44" s="37">
        <v>2024</v>
      </c>
      <c r="C44" s="145">
        <v>16</v>
      </c>
      <c r="D44" s="145">
        <v>18</v>
      </c>
      <c r="E44" s="145">
        <v>19</v>
      </c>
      <c r="F44" s="145">
        <v>16</v>
      </c>
      <c r="G44" s="145">
        <v>19</v>
      </c>
      <c r="H44" s="145">
        <v>20</v>
      </c>
      <c r="I44" s="145">
        <v>21</v>
      </c>
      <c r="J44" s="145">
        <v>20</v>
      </c>
      <c r="K44" s="145">
        <v>19</v>
      </c>
      <c r="L44" s="145">
        <v>23</v>
      </c>
      <c r="M44" s="145">
        <v>24</v>
      </c>
      <c r="N44" s="145">
        <v>18</v>
      </c>
      <c r="O44" s="271">
        <f t="shared" si="2"/>
        <v>233</v>
      </c>
    </row>
    <row r="45" spans="1:15" ht="9.9499999999999993" customHeight="1" x14ac:dyDescent="0.25">
      <c r="A45" s="36"/>
      <c r="B45" s="37">
        <v>2025</v>
      </c>
      <c r="C45" s="145">
        <v>18</v>
      </c>
      <c r="D45" s="145">
        <v>20</v>
      </c>
      <c r="E45" s="145">
        <v>21</v>
      </c>
      <c r="F45" s="145">
        <v>19</v>
      </c>
      <c r="G45" s="145">
        <v>23</v>
      </c>
      <c r="H45" s="145">
        <v>22</v>
      </c>
      <c r="I45" s="145">
        <v>19.5</v>
      </c>
      <c r="J45" s="145">
        <v>21</v>
      </c>
      <c r="K45" s="145">
        <v>21</v>
      </c>
      <c r="L45" s="145">
        <v>20.875</v>
      </c>
      <c r="M45" s="146">
        <v>20.537500000000001</v>
      </c>
      <c r="N45" s="145">
        <v>22</v>
      </c>
      <c r="O45" s="271">
        <f t="shared" si="2"/>
        <v>247.91249999999999</v>
      </c>
    </row>
    <row r="46" spans="1:15" ht="9.9499999999999993" customHeight="1" x14ac:dyDescent="0.25">
      <c r="A46" s="36" t="s">
        <v>132</v>
      </c>
      <c r="B46" s="37">
        <v>2024</v>
      </c>
      <c r="C46" s="145">
        <v>2417</v>
      </c>
      <c r="D46" s="145">
        <v>2956</v>
      </c>
      <c r="E46" s="145">
        <v>3144</v>
      </c>
      <c r="F46" s="145">
        <v>2664</v>
      </c>
      <c r="G46" s="145">
        <v>2666</v>
      </c>
      <c r="H46" s="145">
        <v>2139</v>
      </c>
      <c r="I46" s="145">
        <v>2858</v>
      </c>
      <c r="J46" s="145">
        <v>2362</v>
      </c>
      <c r="K46" s="145">
        <v>2376</v>
      </c>
      <c r="L46" s="145">
        <v>2041</v>
      </c>
      <c r="M46" s="145">
        <v>2762</v>
      </c>
      <c r="N46" s="145">
        <v>2310</v>
      </c>
      <c r="O46" s="271">
        <f t="shared" si="2"/>
        <v>30695</v>
      </c>
    </row>
    <row r="47" spans="1:15" ht="9.9499999999999993" customHeight="1" x14ac:dyDescent="0.25">
      <c r="A47" s="36"/>
      <c r="B47" s="37">
        <v>2025</v>
      </c>
      <c r="C47" s="145">
        <v>2786</v>
      </c>
      <c r="D47" s="145">
        <v>2999.5</v>
      </c>
      <c r="E47" s="145">
        <v>2893</v>
      </c>
      <c r="F47" s="145">
        <v>2893</v>
      </c>
      <c r="G47" s="145">
        <v>2893</v>
      </c>
      <c r="H47" s="145">
        <v>2893</v>
      </c>
      <c r="I47" s="145">
        <v>2892.875</v>
      </c>
      <c r="J47" s="145">
        <v>2920</v>
      </c>
      <c r="K47" s="145">
        <v>2900</v>
      </c>
      <c r="L47" s="145">
        <v>2901.46875</v>
      </c>
      <c r="M47" s="146">
        <v>2897.1843749999998</v>
      </c>
      <c r="N47" s="145">
        <v>2893</v>
      </c>
      <c r="O47" s="271">
        <f t="shared" si="2"/>
        <v>34762.028124999997</v>
      </c>
    </row>
    <row r="48" spans="1:15" ht="9.9499999999999993" customHeight="1" x14ac:dyDescent="0.25">
      <c r="A48" s="36" t="s">
        <v>31</v>
      </c>
      <c r="B48" s="37">
        <v>2024</v>
      </c>
      <c r="C48" s="145">
        <f>C50+C52</f>
        <v>951</v>
      </c>
      <c r="D48" s="145">
        <f t="shared" ref="D48:G48" si="7">D50+D52</f>
        <v>998</v>
      </c>
      <c r="E48" s="145">
        <f t="shared" si="7"/>
        <v>926</v>
      </c>
      <c r="F48" s="145">
        <f t="shared" si="7"/>
        <v>847</v>
      </c>
      <c r="G48" s="145">
        <f t="shared" si="7"/>
        <v>745</v>
      </c>
      <c r="H48" s="145">
        <f t="shared" ref="H48:N48" si="8">H50+H52</f>
        <v>782</v>
      </c>
      <c r="I48" s="145">
        <f t="shared" si="8"/>
        <v>805</v>
      </c>
      <c r="J48" s="145">
        <f t="shared" si="8"/>
        <v>860</v>
      </c>
      <c r="K48" s="145">
        <f t="shared" si="8"/>
        <v>888</v>
      </c>
      <c r="L48" s="145">
        <f t="shared" si="8"/>
        <v>947</v>
      </c>
      <c r="M48" s="145">
        <f t="shared" si="8"/>
        <v>958</v>
      </c>
      <c r="N48" s="145">
        <f t="shared" si="8"/>
        <v>1047</v>
      </c>
      <c r="O48" s="271">
        <f t="shared" si="2"/>
        <v>10754</v>
      </c>
    </row>
    <row r="49" spans="1:15" ht="9.9499999999999993" customHeight="1" x14ac:dyDescent="0.25">
      <c r="A49" s="36"/>
      <c r="B49" s="37">
        <v>2025</v>
      </c>
      <c r="C49" s="145">
        <f>C51+C53</f>
        <v>992</v>
      </c>
      <c r="D49" s="145">
        <f t="shared" ref="D49:G49" si="9">D51+D53</f>
        <v>928</v>
      </c>
      <c r="E49" s="145">
        <f t="shared" si="9"/>
        <v>956</v>
      </c>
      <c r="F49" s="145">
        <f t="shared" si="9"/>
        <v>926</v>
      </c>
      <c r="G49" s="145">
        <f t="shared" si="9"/>
        <v>856</v>
      </c>
      <c r="H49" s="145">
        <f t="shared" ref="H49:N49" si="10">H51+H53</f>
        <v>886</v>
      </c>
      <c r="I49" s="145">
        <f t="shared" si="10"/>
        <v>950.5</v>
      </c>
      <c r="J49" s="145">
        <f t="shared" si="10"/>
        <v>917</v>
      </c>
      <c r="K49" s="145">
        <f t="shared" si="10"/>
        <v>903</v>
      </c>
      <c r="L49" s="145">
        <f t="shared" si="10"/>
        <v>914.125</v>
      </c>
      <c r="M49" s="145">
        <f t="shared" si="10"/>
        <v>922.86249999999995</v>
      </c>
      <c r="N49" s="145">
        <f t="shared" si="10"/>
        <v>898</v>
      </c>
      <c r="O49" s="271">
        <f t="shared" si="2"/>
        <v>11049.487499999999</v>
      </c>
    </row>
    <row r="50" spans="1:15" ht="9.9499999999999993" customHeight="1" x14ac:dyDescent="0.25">
      <c r="A50" s="36" t="s">
        <v>133</v>
      </c>
      <c r="B50" s="37">
        <v>2024</v>
      </c>
      <c r="C50" s="145">
        <v>446</v>
      </c>
      <c r="D50" s="145">
        <v>467</v>
      </c>
      <c r="E50" s="145">
        <v>440</v>
      </c>
      <c r="F50" s="145">
        <v>377</v>
      </c>
      <c r="G50" s="145">
        <v>320</v>
      </c>
      <c r="H50" s="145">
        <v>334</v>
      </c>
      <c r="I50" s="145">
        <v>340</v>
      </c>
      <c r="J50" s="145">
        <v>348</v>
      </c>
      <c r="K50" s="145">
        <v>348</v>
      </c>
      <c r="L50" s="145">
        <v>377</v>
      </c>
      <c r="M50" s="145">
        <v>363</v>
      </c>
      <c r="N50" s="145">
        <v>442</v>
      </c>
      <c r="O50" s="271">
        <f t="shared" si="2"/>
        <v>4602</v>
      </c>
    </row>
    <row r="51" spans="1:15" ht="9.9499999999999993" customHeight="1" x14ac:dyDescent="0.25">
      <c r="A51" s="36"/>
      <c r="B51" s="37">
        <v>2025</v>
      </c>
      <c r="C51" s="145">
        <v>432</v>
      </c>
      <c r="D51" s="145">
        <v>407</v>
      </c>
      <c r="E51" s="145">
        <v>415</v>
      </c>
      <c r="F51" s="145">
        <v>385</v>
      </c>
      <c r="G51" s="145">
        <v>315</v>
      </c>
      <c r="H51" s="145">
        <v>345</v>
      </c>
      <c r="I51" s="145">
        <v>409.75</v>
      </c>
      <c r="J51" s="145">
        <v>381</v>
      </c>
      <c r="K51" s="145">
        <v>363</v>
      </c>
      <c r="L51" s="145">
        <v>374.6875</v>
      </c>
      <c r="M51" s="146">
        <v>382.74374999999998</v>
      </c>
      <c r="N51" s="145">
        <v>357</v>
      </c>
      <c r="O51" s="271">
        <f t="shared" si="2"/>
        <v>4567.1812499999996</v>
      </c>
    </row>
    <row r="52" spans="1:15" ht="9.9499999999999993" customHeight="1" x14ac:dyDescent="0.25">
      <c r="A52" s="36" t="s">
        <v>134</v>
      </c>
      <c r="B52" s="37">
        <v>2024</v>
      </c>
      <c r="C52" s="145">
        <v>505</v>
      </c>
      <c r="D52" s="145">
        <v>531</v>
      </c>
      <c r="E52" s="145">
        <v>486</v>
      </c>
      <c r="F52" s="145">
        <v>470</v>
      </c>
      <c r="G52" s="145">
        <v>425</v>
      </c>
      <c r="H52" s="145">
        <v>448</v>
      </c>
      <c r="I52" s="145">
        <v>465</v>
      </c>
      <c r="J52" s="145">
        <v>512</v>
      </c>
      <c r="K52" s="145">
        <v>540</v>
      </c>
      <c r="L52" s="145">
        <v>570</v>
      </c>
      <c r="M52" s="145">
        <v>595</v>
      </c>
      <c r="N52" s="145">
        <v>605</v>
      </c>
      <c r="O52" s="271">
        <f t="shared" si="2"/>
        <v>6152</v>
      </c>
    </row>
    <row r="53" spans="1:15" ht="9.9499999999999993" customHeight="1" x14ac:dyDescent="0.25">
      <c r="A53" s="36"/>
      <c r="B53" s="37">
        <v>2025</v>
      </c>
      <c r="C53" s="145">
        <v>560</v>
      </c>
      <c r="D53" s="145">
        <v>521</v>
      </c>
      <c r="E53" s="145">
        <v>541</v>
      </c>
      <c r="F53" s="145">
        <v>541</v>
      </c>
      <c r="G53" s="145">
        <v>541</v>
      </c>
      <c r="H53" s="145">
        <v>541</v>
      </c>
      <c r="I53" s="145">
        <v>540.75</v>
      </c>
      <c r="J53" s="145">
        <v>536</v>
      </c>
      <c r="K53" s="145">
        <v>540</v>
      </c>
      <c r="L53" s="145">
        <v>539.4375</v>
      </c>
      <c r="M53" s="146">
        <v>540.11874999999998</v>
      </c>
      <c r="N53" s="145">
        <v>541</v>
      </c>
      <c r="O53" s="271">
        <f t="shared" si="2"/>
        <v>6482.3062499999996</v>
      </c>
    </row>
    <row r="54" spans="1:15" ht="9.9499999999999993" customHeight="1" x14ac:dyDescent="0.25">
      <c r="A54" s="36" t="s">
        <v>32</v>
      </c>
      <c r="B54" s="37">
        <v>2024</v>
      </c>
      <c r="C54" s="145">
        <v>10</v>
      </c>
      <c r="D54" s="145">
        <v>10</v>
      </c>
      <c r="E54" s="145">
        <v>10</v>
      </c>
      <c r="F54" s="145">
        <v>10</v>
      </c>
      <c r="G54" s="145">
        <v>15</v>
      </c>
      <c r="H54" s="145">
        <v>24</v>
      </c>
      <c r="I54" s="145">
        <v>24</v>
      </c>
      <c r="J54" s="145">
        <v>31</v>
      </c>
      <c r="K54" s="145">
        <v>28</v>
      </c>
      <c r="L54" s="145">
        <v>38</v>
      </c>
      <c r="M54" s="145">
        <v>10</v>
      </c>
      <c r="N54" s="145">
        <v>28</v>
      </c>
      <c r="O54" s="271">
        <f t="shared" si="2"/>
        <v>238</v>
      </c>
    </row>
    <row r="55" spans="1:15" ht="9.9499999999999993" customHeight="1" x14ac:dyDescent="0.25">
      <c r="A55" s="36"/>
      <c r="B55" s="37">
        <v>2025</v>
      </c>
      <c r="C55" s="145">
        <v>12</v>
      </c>
      <c r="D55" s="145">
        <v>13</v>
      </c>
      <c r="E55" s="145">
        <v>10</v>
      </c>
      <c r="F55" s="145">
        <v>12</v>
      </c>
      <c r="G55" s="145">
        <v>15</v>
      </c>
      <c r="H55" s="145">
        <v>30</v>
      </c>
      <c r="I55" s="145">
        <v>11.75</v>
      </c>
      <c r="J55" s="145">
        <v>13</v>
      </c>
      <c r="K55" s="145">
        <v>17</v>
      </c>
      <c r="L55" s="145">
        <v>17.9375</v>
      </c>
      <c r="M55" s="146">
        <v>15.168749999999999</v>
      </c>
      <c r="N55" s="145">
        <v>19</v>
      </c>
      <c r="O55" s="271">
        <f t="shared" si="2"/>
        <v>185.85624999999999</v>
      </c>
    </row>
    <row r="56" spans="1:15" ht="9.9499999999999993" customHeight="1" x14ac:dyDescent="0.25">
      <c r="A56" s="36" t="s">
        <v>33</v>
      </c>
      <c r="B56" s="37">
        <v>2024</v>
      </c>
      <c r="C56" s="145">
        <v>338</v>
      </c>
      <c r="D56" s="145">
        <v>347</v>
      </c>
      <c r="E56" s="145">
        <v>327</v>
      </c>
      <c r="F56" s="145">
        <v>378</v>
      </c>
      <c r="G56" s="145">
        <v>390</v>
      </c>
      <c r="H56" s="145">
        <v>482</v>
      </c>
      <c r="I56" s="145">
        <v>392</v>
      </c>
      <c r="J56" s="145">
        <v>393</v>
      </c>
      <c r="K56" s="145">
        <v>380</v>
      </c>
      <c r="L56" s="145">
        <v>366</v>
      </c>
      <c r="M56" s="145">
        <v>394</v>
      </c>
      <c r="N56" s="145">
        <v>413</v>
      </c>
      <c r="O56" s="271">
        <f t="shared" si="2"/>
        <v>4600</v>
      </c>
    </row>
    <row r="57" spans="1:15" ht="9.9499999999999993" customHeight="1" x14ac:dyDescent="0.25">
      <c r="A57" s="36"/>
      <c r="B57" s="37">
        <v>2025</v>
      </c>
      <c r="C57" s="145">
        <v>389</v>
      </c>
      <c r="D57" s="145">
        <v>357</v>
      </c>
      <c r="E57" s="145">
        <v>376</v>
      </c>
      <c r="F57" s="145">
        <v>397</v>
      </c>
      <c r="G57" s="145">
        <v>392</v>
      </c>
      <c r="H57" s="145">
        <v>401</v>
      </c>
      <c r="I57" s="145">
        <v>450</v>
      </c>
      <c r="J57" s="145">
        <v>381</v>
      </c>
      <c r="K57" s="145">
        <v>465</v>
      </c>
      <c r="L57" s="145">
        <v>470</v>
      </c>
      <c r="M57" s="146">
        <v>461</v>
      </c>
      <c r="N57" s="145">
        <v>697</v>
      </c>
      <c r="O57" s="271">
        <f t="shared" si="2"/>
        <v>5236</v>
      </c>
    </row>
    <row r="58" spans="1:15" ht="9.9499999999999993" customHeight="1" x14ac:dyDescent="0.25">
      <c r="A58" s="36" t="s">
        <v>34</v>
      </c>
      <c r="B58" s="37">
        <v>2024</v>
      </c>
      <c r="C58" s="145">
        <v>5009</v>
      </c>
      <c r="D58" s="145">
        <v>4583</v>
      </c>
      <c r="E58" s="145">
        <v>5935</v>
      </c>
      <c r="F58" s="145">
        <v>6065</v>
      </c>
      <c r="G58" s="145">
        <v>5792</v>
      </c>
      <c r="H58" s="145">
        <v>6302</v>
      </c>
      <c r="I58" s="145">
        <v>8070</v>
      </c>
      <c r="J58" s="145">
        <v>9647</v>
      </c>
      <c r="K58" s="145">
        <v>9695</v>
      </c>
      <c r="L58" s="145">
        <v>9780</v>
      </c>
      <c r="M58" s="145">
        <v>9735</v>
      </c>
      <c r="N58" s="145">
        <v>11375</v>
      </c>
      <c r="O58" s="271">
        <f t="shared" si="2"/>
        <v>91988</v>
      </c>
    </row>
    <row r="59" spans="1:15" ht="9.9499999999999993" customHeight="1" x14ac:dyDescent="0.25">
      <c r="A59" s="36"/>
      <c r="B59" s="37">
        <v>2025</v>
      </c>
      <c r="C59" s="145">
        <v>5995</v>
      </c>
      <c r="D59" s="145">
        <v>5817</v>
      </c>
      <c r="E59" s="145">
        <v>6056</v>
      </c>
      <c r="F59" s="145">
        <v>6059</v>
      </c>
      <c r="G59" s="145">
        <v>7030</v>
      </c>
      <c r="H59" s="145">
        <v>6946</v>
      </c>
      <c r="I59" s="145">
        <v>5981.75</v>
      </c>
      <c r="J59" s="145">
        <v>6241</v>
      </c>
      <c r="K59" s="145">
        <v>6550</v>
      </c>
      <c r="L59" s="145">
        <v>8429.6875</v>
      </c>
      <c r="M59" s="146">
        <v>6510.5437499999998</v>
      </c>
      <c r="N59" s="145">
        <v>6653</v>
      </c>
      <c r="O59" s="271">
        <f t="shared" si="2"/>
        <v>78268.981249999997</v>
      </c>
    </row>
    <row r="60" spans="1:15" ht="9.9499999999999993" customHeight="1" x14ac:dyDescent="0.25">
      <c r="A60" s="40" t="s">
        <v>61</v>
      </c>
      <c r="B60" s="37">
        <v>2024</v>
      </c>
      <c r="C60" s="145">
        <v>1993</v>
      </c>
      <c r="D60" s="145">
        <v>2105</v>
      </c>
      <c r="E60" s="145">
        <v>1883</v>
      </c>
      <c r="F60" s="145">
        <v>1842</v>
      </c>
      <c r="G60" s="145">
        <v>2016</v>
      </c>
      <c r="H60" s="145">
        <v>1249</v>
      </c>
      <c r="I60" s="145">
        <v>732</v>
      </c>
      <c r="J60" s="145">
        <v>624</v>
      </c>
      <c r="K60" s="145">
        <v>537</v>
      </c>
      <c r="L60" s="145">
        <v>1183</v>
      </c>
      <c r="M60" s="145">
        <v>1162</v>
      </c>
      <c r="N60" s="145">
        <v>2419</v>
      </c>
      <c r="O60" s="271">
        <f t="shared" si="2"/>
        <v>17745</v>
      </c>
    </row>
    <row r="61" spans="1:15" ht="9.9499999999999993" customHeight="1" x14ac:dyDescent="0.25">
      <c r="A61" s="40"/>
      <c r="B61" s="37">
        <v>2025</v>
      </c>
      <c r="C61" s="145">
        <v>1990</v>
      </c>
      <c r="D61" s="145">
        <v>1670</v>
      </c>
      <c r="E61" s="145">
        <v>2019</v>
      </c>
      <c r="F61" s="145">
        <v>2078</v>
      </c>
      <c r="G61" s="145">
        <v>2087</v>
      </c>
      <c r="H61" s="145">
        <v>1376</v>
      </c>
      <c r="I61" s="145">
        <v>1939.25</v>
      </c>
      <c r="J61" s="145">
        <v>1964</v>
      </c>
      <c r="K61" s="145">
        <v>1842</v>
      </c>
      <c r="L61" s="145">
        <v>1780.3125</v>
      </c>
      <c r="M61" s="146">
        <v>1874.5562500000001</v>
      </c>
      <c r="N61" s="145">
        <v>1801</v>
      </c>
      <c r="O61" s="271">
        <f t="shared" si="2"/>
        <v>22421.118750000001</v>
      </c>
    </row>
    <row r="62" spans="1:15" ht="9.9499999999999993" customHeight="1" x14ac:dyDescent="0.25">
      <c r="A62" s="36" t="s">
        <v>135</v>
      </c>
      <c r="B62" s="37">
        <v>2024</v>
      </c>
      <c r="C62" s="145">
        <v>674</v>
      </c>
      <c r="D62" s="145">
        <v>604</v>
      </c>
      <c r="E62" s="145">
        <v>299</v>
      </c>
      <c r="F62" s="145">
        <v>416</v>
      </c>
      <c r="G62" s="145">
        <v>364</v>
      </c>
      <c r="H62" s="145">
        <v>426</v>
      </c>
      <c r="I62" s="145">
        <v>433</v>
      </c>
      <c r="J62" s="145">
        <v>624</v>
      </c>
      <c r="K62" s="145">
        <v>567</v>
      </c>
      <c r="L62" s="145">
        <v>600</v>
      </c>
      <c r="M62" s="145">
        <v>569</v>
      </c>
      <c r="N62" s="145">
        <v>704</v>
      </c>
      <c r="O62" s="271">
        <f t="shared" si="2"/>
        <v>6280</v>
      </c>
    </row>
    <row r="63" spans="1:15" ht="9.9499999999999993" customHeight="1" x14ac:dyDescent="0.25">
      <c r="A63" s="36"/>
      <c r="B63" s="37">
        <v>2025</v>
      </c>
      <c r="C63" s="145">
        <v>658</v>
      </c>
      <c r="D63" s="145">
        <v>491</v>
      </c>
      <c r="E63" s="145">
        <v>784</v>
      </c>
      <c r="F63" s="145">
        <v>814</v>
      </c>
      <c r="G63" s="145">
        <v>358</v>
      </c>
      <c r="H63" s="145">
        <v>355</v>
      </c>
      <c r="I63" s="145">
        <v>686.75</v>
      </c>
      <c r="J63" s="145">
        <v>612</v>
      </c>
      <c r="K63" s="145">
        <v>503</v>
      </c>
      <c r="L63" s="145">
        <v>539.1875</v>
      </c>
      <c r="M63" s="146">
        <v>580.09375</v>
      </c>
      <c r="N63" s="145">
        <v>467</v>
      </c>
      <c r="O63" s="271">
        <f t="shared" si="2"/>
        <v>6848.03125</v>
      </c>
    </row>
    <row r="64" spans="1:15" ht="9.9499999999999993" customHeight="1" x14ac:dyDescent="0.25">
      <c r="A64" s="36" t="s">
        <v>62</v>
      </c>
      <c r="B64" s="37">
        <v>2024</v>
      </c>
      <c r="C64" s="145">
        <v>1200</v>
      </c>
      <c r="D64" s="145">
        <v>1316</v>
      </c>
      <c r="E64" s="145">
        <v>1490</v>
      </c>
      <c r="F64" s="145">
        <v>820</v>
      </c>
      <c r="G64" s="145">
        <v>1478</v>
      </c>
      <c r="H64" s="145">
        <v>1265</v>
      </c>
      <c r="I64" s="145">
        <v>1665</v>
      </c>
      <c r="J64" s="145">
        <v>1359</v>
      </c>
      <c r="K64" s="145">
        <v>1305</v>
      </c>
      <c r="L64" s="145">
        <v>1474</v>
      </c>
      <c r="M64" s="145">
        <v>922</v>
      </c>
      <c r="N64" s="145">
        <v>1734</v>
      </c>
      <c r="O64" s="271">
        <f t="shared" si="2"/>
        <v>16028</v>
      </c>
    </row>
    <row r="65" spans="1:15" ht="9.9499999999999993" customHeight="1" x14ac:dyDescent="0.25">
      <c r="A65" s="41"/>
      <c r="B65" s="42">
        <v>2025</v>
      </c>
      <c r="C65" s="147">
        <v>1180</v>
      </c>
      <c r="D65" s="147">
        <v>1405</v>
      </c>
      <c r="E65" s="147">
        <v>1475</v>
      </c>
      <c r="F65" s="147">
        <v>1359</v>
      </c>
      <c r="G65" s="147">
        <v>1246</v>
      </c>
      <c r="H65" s="147">
        <v>1142</v>
      </c>
      <c r="I65" s="147">
        <v>1354.75</v>
      </c>
      <c r="J65" s="147">
        <v>1371</v>
      </c>
      <c r="K65" s="147">
        <v>1278</v>
      </c>
      <c r="L65" s="147">
        <v>1286.4375</v>
      </c>
      <c r="M65" s="148">
        <v>1309.71875</v>
      </c>
      <c r="N65" s="147">
        <v>1248</v>
      </c>
      <c r="O65" s="272">
        <f t="shared" si="2"/>
        <v>15654.90625</v>
      </c>
    </row>
    <row r="66" spans="1:15" ht="8.25" customHeight="1" x14ac:dyDescent="0.3">
      <c r="A66" s="4" t="s">
        <v>74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48"/>
      <c r="N66" s="47"/>
      <c r="O66" s="47"/>
    </row>
    <row r="67" spans="1:15" ht="10.5" customHeight="1" x14ac:dyDescent="0.3">
      <c r="A67" s="215" t="s">
        <v>159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8.25" customHeight="1" x14ac:dyDescent="0.25">
      <c r="A68" s="160" t="s">
        <v>173</v>
      </c>
    </row>
    <row r="69" spans="1:15" ht="8.25" customHeight="1" x14ac:dyDescent="0.15">
      <c r="A69" s="191" t="s">
        <v>174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AD16384 EAD1792:EAD16128 O66 O6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S69"/>
  <sheetViews>
    <sheetView showGridLines="0" zoomScaleNormal="100" workbookViewId="0">
      <selection activeCell="L58" sqref="L58"/>
    </sheetView>
  </sheetViews>
  <sheetFormatPr baseColWidth="10" defaultColWidth="4.6640625" defaultRowHeight="14.1" customHeight="1" x14ac:dyDescent="0.25"/>
  <cols>
    <col min="1" max="1" width="8.5546875" style="31" customWidth="1"/>
    <col min="2" max="2" width="4.44140625" style="31" customWidth="1"/>
    <col min="3" max="14" width="4.6640625" style="31" customWidth="1"/>
    <col min="15" max="15" width="5.33203125" style="31" customWidth="1"/>
    <col min="16" max="16384" width="4.6640625" style="31"/>
  </cols>
  <sheetData>
    <row r="1" spans="1:15" ht="17.100000000000001" customHeight="1" x14ac:dyDescent="0.25">
      <c r="A1" s="29" t="s">
        <v>191</v>
      </c>
      <c r="B1" s="30"/>
      <c r="C1" s="30"/>
      <c r="D1" s="30"/>
      <c r="E1" s="30"/>
      <c r="F1" s="30"/>
    </row>
    <row r="2" spans="1:15" ht="12" customHeight="1" x14ac:dyDescent="0.25">
      <c r="A2" s="32" t="s">
        <v>37</v>
      </c>
      <c r="B2" s="30"/>
      <c r="C2" s="30"/>
      <c r="D2" s="30"/>
      <c r="E2" s="30"/>
      <c r="F2" s="30"/>
    </row>
    <row r="3" spans="1:15" ht="5.0999999999999996" customHeight="1" x14ac:dyDescent="0.25">
      <c r="A3" s="1"/>
    </row>
    <row r="4" spans="1:15" ht="15.95" customHeight="1" x14ac:dyDescent="0.25">
      <c r="A4" s="263" t="s">
        <v>23</v>
      </c>
      <c r="B4" s="263" t="s">
        <v>55</v>
      </c>
      <c r="C4" s="265" t="s">
        <v>44</v>
      </c>
      <c r="D4" s="265" t="s">
        <v>45</v>
      </c>
      <c r="E4" s="265" t="s">
        <v>46</v>
      </c>
      <c r="F4" s="265" t="s">
        <v>47</v>
      </c>
      <c r="G4" s="265" t="s">
        <v>48</v>
      </c>
      <c r="H4" s="265" t="s">
        <v>49</v>
      </c>
      <c r="I4" s="265" t="s">
        <v>50</v>
      </c>
      <c r="J4" s="265" t="s">
        <v>51</v>
      </c>
      <c r="K4" s="265" t="s">
        <v>52</v>
      </c>
      <c r="L4" s="265" t="s">
        <v>53</v>
      </c>
      <c r="M4" s="265" t="s">
        <v>35</v>
      </c>
      <c r="N4" s="265" t="s">
        <v>36</v>
      </c>
      <c r="O4" s="242" t="s">
        <v>26</v>
      </c>
    </row>
    <row r="5" spans="1:15" ht="12" customHeight="1" x14ac:dyDescent="0.25">
      <c r="A5" s="374" t="s">
        <v>27</v>
      </c>
      <c r="B5" s="267">
        <v>2024</v>
      </c>
      <c r="C5" s="268">
        <f>C8+C10+C12+C14+C16+C24+C26+C28+C30+C32+C34+C36+C38+C40+C42+C44+C46+C48+C54+C56+C58+C60+C62+C64</f>
        <v>11490.007575003661</v>
      </c>
      <c r="D5" s="268">
        <f t="shared" ref="D5:N5" si="0">D8+D10+D12+D14+D16+D24+D26+D28+D30+D32+D34+D36+D38+D40+D42+D44+D46+D48+D54+D56+D58+D60+D62+D64</f>
        <v>11617.042015998657</v>
      </c>
      <c r="E5" s="268">
        <f t="shared" si="0"/>
        <v>11596.180041666961</v>
      </c>
      <c r="F5" s="268">
        <f t="shared" si="0"/>
        <v>12880.7154218303</v>
      </c>
      <c r="G5" s="268">
        <f t="shared" si="0"/>
        <v>13812.841386534747</v>
      </c>
      <c r="H5" s="268">
        <f t="shared" si="0"/>
        <v>13886.843999999997</v>
      </c>
      <c r="I5" s="268">
        <f t="shared" si="0"/>
        <v>14355.949503071222</v>
      </c>
      <c r="J5" s="268">
        <f t="shared" si="0"/>
        <v>14833.729639999998</v>
      </c>
      <c r="K5" s="268">
        <f t="shared" si="0"/>
        <v>13111.046725</v>
      </c>
      <c r="L5" s="268">
        <f t="shared" si="0"/>
        <v>14562.183204999998</v>
      </c>
      <c r="M5" s="268">
        <f t="shared" si="0"/>
        <v>13688.839405000001</v>
      </c>
      <c r="N5" s="268">
        <f t="shared" si="0"/>
        <v>16516.946120000004</v>
      </c>
      <c r="O5" s="268">
        <f>SUM(C5:N5)</f>
        <v>162352.32503910558</v>
      </c>
    </row>
    <row r="6" spans="1:15" ht="12" customHeight="1" x14ac:dyDescent="0.25">
      <c r="A6" s="375"/>
      <c r="B6" s="246" t="s">
        <v>165</v>
      </c>
      <c r="C6" s="269">
        <f>C9+C11+C13+C15+C17+C25+C27+C29+C31+C33+C35+C37+C39+C41+C43+C45+C47+C49+C55+C57+C59+C61+C63+C65</f>
        <v>12353.541406933902</v>
      </c>
      <c r="D6" s="269">
        <f t="shared" ref="D6:O6" si="1">D9+D11+D13+D15+D17+D25+D27+D29+D31+D33+D35+D37+D39+D41+D43+D45+D47+D49+D55+D57+D59+D61+D63+D65</f>
        <v>12996.337783518489</v>
      </c>
      <c r="E6" s="269">
        <f t="shared" si="1"/>
        <v>13732.688518499874</v>
      </c>
      <c r="F6" s="269">
        <f t="shared" si="1"/>
        <v>13506.254009260065</v>
      </c>
      <c r="G6" s="269">
        <f t="shared" si="1"/>
        <v>15891.459495241952</v>
      </c>
      <c r="H6" s="269">
        <f t="shared" si="1"/>
        <v>14439.450999999997</v>
      </c>
      <c r="I6" s="269">
        <f t="shared" si="1"/>
        <v>13753.177194396831</v>
      </c>
      <c r="J6" s="269">
        <f t="shared" si="1"/>
        <v>14531.686</v>
      </c>
      <c r="K6" s="269">
        <f t="shared" si="1"/>
        <v>14839.731747409694</v>
      </c>
      <c r="L6" s="269">
        <f t="shared" si="1"/>
        <v>14943.20173545157</v>
      </c>
      <c r="M6" s="269">
        <f t="shared" si="1"/>
        <v>14099.721189071233</v>
      </c>
      <c r="N6" s="269">
        <f t="shared" si="1"/>
        <v>14705.41089654626</v>
      </c>
      <c r="O6" s="269">
        <f t="shared" si="1"/>
        <v>169792.66097632985</v>
      </c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71"/>
    </row>
    <row r="8" spans="1:15" ht="9.9499999999999993" customHeight="1" x14ac:dyDescent="0.25">
      <c r="A8" s="36" t="s">
        <v>28</v>
      </c>
      <c r="B8" s="37">
        <v>2024</v>
      </c>
      <c r="C8" s="38">
        <v>9.3449999999999989</v>
      </c>
      <c r="D8" s="38">
        <v>8.61</v>
      </c>
      <c r="E8" s="38">
        <v>8.82</v>
      </c>
      <c r="F8" s="38">
        <v>8.82</v>
      </c>
      <c r="G8" s="38">
        <v>8.504999999999999</v>
      </c>
      <c r="H8" s="38">
        <v>8.61</v>
      </c>
      <c r="I8" s="38">
        <v>9.0299999999999994</v>
      </c>
      <c r="J8" s="38">
        <v>9.0300000000000011</v>
      </c>
      <c r="K8" s="38">
        <v>10.08</v>
      </c>
      <c r="L8" s="38">
        <v>9.7650000000000006</v>
      </c>
      <c r="M8" s="38">
        <v>9.66</v>
      </c>
      <c r="N8" s="38">
        <v>9.1349999999999998</v>
      </c>
      <c r="O8" s="268">
        <f>SUM(C8:N8)</f>
        <v>109.41</v>
      </c>
    </row>
    <row r="9" spans="1:15" ht="9.9499999999999993" customHeight="1" x14ac:dyDescent="0.25">
      <c r="A9" s="36"/>
      <c r="B9" s="37">
        <v>2025</v>
      </c>
      <c r="C9" s="38">
        <v>10.057</v>
      </c>
      <c r="D9" s="38">
        <v>8.3934999999999995</v>
      </c>
      <c r="E9" s="38">
        <v>9.0647000000000002</v>
      </c>
      <c r="F9" s="38">
        <v>9.8717000000000006</v>
      </c>
      <c r="G9" s="38">
        <v>9.4277083333333334</v>
      </c>
      <c r="H9" s="38">
        <v>9.4550000000000001</v>
      </c>
      <c r="I9" s="38">
        <v>8.3467249999999993</v>
      </c>
      <c r="J9" s="38">
        <v>9.1890000000000001</v>
      </c>
      <c r="K9" s="38">
        <v>9.1046083333333332</v>
      </c>
      <c r="L9" s="38">
        <v>9.0238333333333323</v>
      </c>
      <c r="M9" s="143">
        <v>9.1933774999999986</v>
      </c>
      <c r="N9" s="38">
        <v>9.076477777777777</v>
      </c>
      <c r="O9" s="268">
        <f t="shared" ref="O9:O65" si="2">SUM(C9:N9)</f>
        <v>110.20363027777776</v>
      </c>
    </row>
    <row r="10" spans="1:15" ht="9.9499999999999993" customHeight="1" x14ac:dyDescent="0.25">
      <c r="A10" s="36" t="s">
        <v>29</v>
      </c>
      <c r="B10" s="37">
        <v>2024</v>
      </c>
      <c r="C10" s="38">
        <v>237.68699999999998</v>
      </c>
      <c r="D10" s="38">
        <v>139.75200000000001</v>
      </c>
      <c r="E10" s="38">
        <v>145.58199999999999</v>
      </c>
      <c r="F10" s="38">
        <v>151.12049999999999</v>
      </c>
      <c r="G10" s="38">
        <v>150.86349999999999</v>
      </c>
      <c r="H10" s="38">
        <v>160.864</v>
      </c>
      <c r="I10" s="38">
        <v>152.696</v>
      </c>
      <c r="J10" s="38">
        <v>145.952</v>
      </c>
      <c r="K10" s="38">
        <v>148.18299999999999</v>
      </c>
      <c r="L10" s="38">
        <v>148.36599999999999</v>
      </c>
      <c r="M10" s="38">
        <v>133.82600000000002</v>
      </c>
      <c r="N10" s="38">
        <v>158.86349999999999</v>
      </c>
      <c r="O10" s="268">
        <f t="shared" si="2"/>
        <v>1873.7554999999998</v>
      </c>
    </row>
    <row r="11" spans="1:15" ht="9.9499999999999993" customHeight="1" x14ac:dyDescent="0.25">
      <c r="A11" s="36"/>
      <c r="B11" s="37">
        <v>2025</v>
      </c>
      <c r="C11" s="38">
        <v>165.339</v>
      </c>
      <c r="D11" s="38">
        <v>160.65325000000001</v>
      </c>
      <c r="E11" s="38">
        <v>167.99600000000001</v>
      </c>
      <c r="F11" s="38">
        <v>164.66274999999999</v>
      </c>
      <c r="G11" s="38">
        <v>165.77383333333333</v>
      </c>
      <c r="H11" s="38">
        <v>166.14400000000001</v>
      </c>
      <c r="I11" s="38">
        <v>164.66274999999999</v>
      </c>
      <c r="J11" s="38">
        <v>164.77099999999999</v>
      </c>
      <c r="K11" s="38">
        <v>165.33789583333331</v>
      </c>
      <c r="L11" s="38">
        <v>165.2289114583333</v>
      </c>
      <c r="M11" s="143">
        <v>165.05693906249999</v>
      </c>
      <c r="N11" s="38">
        <v>165.52686111111109</v>
      </c>
      <c r="O11" s="268">
        <f t="shared" si="2"/>
        <v>1981.1531907986109</v>
      </c>
    </row>
    <row r="12" spans="1:15" ht="9.9499999999999993" customHeight="1" x14ac:dyDescent="0.25">
      <c r="A12" s="36" t="s">
        <v>92</v>
      </c>
      <c r="B12" s="37">
        <v>2024</v>
      </c>
      <c r="C12" s="38">
        <v>159.14734999999999</v>
      </c>
      <c r="D12" s="38">
        <v>167.60849999999999</v>
      </c>
      <c r="E12" s="38">
        <v>170.96825000000001</v>
      </c>
      <c r="F12" s="38">
        <v>171.07849999999999</v>
      </c>
      <c r="G12" s="38">
        <v>196.7397</v>
      </c>
      <c r="H12" s="38">
        <v>176.35499999999999</v>
      </c>
      <c r="I12" s="38">
        <v>211.15300000000002</v>
      </c>
      <c r="J12" s="38">
        <v>183.44200000000001</v>
      </c>
      <c r="K12" s="38">
        <v>170.1576</v>
      </c>
      <c r="L12" s="38">
        <v>176.8</v>
      </c>
      <c r="M12" s="38">
        <v>201.85199999999998</v>
      </c>
      <c r="N12" s="38">
        <v>254.4725</v>
      </c>
      <c r="O12" s="268">
        <f t="shared" si="2"/>
        <v>2239.7743999999998</v>
      </c>
    </row>
    <row r="13" spans="1:15" ht="9.9499999999999993" customHeight="1" x14ac:dyDescent="0.25">
      <c r="A13" s="36"/>
      <c r="B13" s="37">
        <v>2025</v>
      </c>
      <c r="C13" s="38">
        <v>194.07599999999999</v>
      </c>
      <c r="D13" s="38">
        <v>188.73737499999999</v>
      </c>
      <c r="E13" s="38">
        <v>191.40600000000001</v>
      </c>
      <c r="F13" s="38">
        <v>195.40645000000001</v>
      </c>
      <c r="G13" s="38">
        <v>193.07296874999997</v>
      </c>
      <c r="H13" s="38">
        <v>193.29499999999999</v>
      </c>
      <c r="I13" s="38">
        <v>192.40645624999996</v>
      </c>
      <c r="J13" s="38">
        <v>192.15600000000001</v>
      </c>
      <c r="K13" s="38">
        <v>192.73260624999995</v>
      </c>
      <c r="L13" s="38">
        <v>192.64751562499998</v>
      </c>
      <c r="M13" s="143">
        <v>192.59363718749995</v>
      </c>
      <c r="N13" s="38">
        <v>192.92480833333329</v>
      </c>
      <c r="O13" s="268">
        <f t="shared" si="2"/>
        <v>2311.4548173958328</v>
      </c>
    </row>
    <row r="14" spans="1:15" ht="9.9499999999999993" customHeight="1" x14ac:dyDescent="0.25">
      <c r="A14" s="36" t="s">
        <v>30</v>
      </c>
      <c r="B14" s="37">
        <v>2024</v>
      </c>
      <c r="C14" s="38">
        <v>928.84840000000008</v>
      </c>
      <c r="D14" s="38">
        <v>941.66110000000003</v>
      </c>
      <c r="E14" s="38">
        <v>627.65899999999999</v>
      </c>
      <c r="F14" s="38">
        <v>567.08429999999998</v>
      </c>
      <c r="G14" s="38">
        <v>536.23849999999993</v>
      </c>
      <c r="H14" s="38">
        <v>568.38400000000001</v>
      </c>
      <c r="I14" s="38">
        <v>620.88200000000006</v>
      </c>
      <c r="J14" s="38">
        <v>562.67790000000002</v>
      </c>
      <c r="K14" s="38">
        <v>614.70389999999998</v>
      </c>
      <c r="L14" s="38">
        <v>644.54150000000004</v>
      </c>
      <c r="M14" s="38">
        <v>600.27959999999996</v>
      </c>
      <c r="N14" s="38">
        <v>722.50279999999998</v>
      </c>
      <c r="O14" s="268">
        <f t="shared" si="2"/>
        <v>7935.4629999999988</v>
      </c>
    </row>
    <row r="15" spans="1:15" ht="9.9499999999999993" customHeight="1" x14ac:dyDescent="0.25">
      <c r="A15" s="36"/>
      <c r="B15" s="37">
        <v>2025</v>
      </c>
      <c r="C15" s="38">
        <v>955.24</v>
      </c>
      <c r="D15" s="38">
        <v>949.09438000000011</v>
      </c>
      <c r="E15" s="38">
        <v>646.48799999999994</v>
      </c>
      <c r="F15" s="38">
        <v>588.95499999999993</v>
      </c>
      <c r="G15" s="38">
        <v>556.94200000000001</v>
      </c>
      <c r="H15" s="38">
        <v>602.33299999999997</v>
      </c>
      <c r="I15" s="38">
        <v>784.944345</v>
      </c>
      <c r="J15" s="38">
        <v>685.37</v>
      </c>
      <c r="K15" s="38">
        <v>657.39733624999997</v>
      </c>
      <c r="L15" s="38">
        <v>662.51117031249998</v>
      </c>
      <c r="M15" s="143">
        <v>708.92752315625</v>
      </c>
      <c r="N15" s="38">
        <v>648.07311500000003</v>
      </c>
      <c r="O15" s="268">
        <f t="shared" si="2"/>
        <v>8446.2758697187492</v>
      </c>
    </row>
    <row r="16" spans="1:15" ht="9.9499999999999993" customHeight="1" x14ac:dyDescent="0.25">
      <c r="A16" s="39" t="s">
        <v>0</v>
      </c>
      <c r="B16" s="37">
        <v>2024</v>
      </c>
      <c r="C16" s="38">
        <f>C18+C20+C22</f>
        <v>375.51800000000003</v>
      </c>
      <c r="D16" s="38">
        <f t="shared" ref="D16:G16" si="3">D18+D20+D22</f>
        <v>355.47604999999999</v>
      </c>
      <c r="E16" s="38">
        <f t="shared" si="3"/>
        <v>377.23949999999996</v>
      </c>
      <c r="F16" s="38">
        <f t="shared" si="3"/>
        <v>375.42340000000002</v>
      </c>
      <c r="G16" s="38">
        <f t="shared" si="3"/>
        <v>393.53494999999998</v>
      </c>
      <c r="H16" s="38">
        <f t="shared" ref="H16:N16" si="4">H18+H20+H22</f>
        <v>402.41700000000003</v>
      </c>
      <c r="I16" s="38">
        <f t="shared" si="4"/>
        <v>395.56874999999997</v>
      </c>
      <c r="J16" s="38">
        <f t="shared" si="4"/>
        <v>366.07749999999999</v>
      </c>
      <c r="K16" s="38">
        <f t="shared" si="4"/>
        <v>379.08910000000003</v>
      </c>
      <c r="L16" s="38">
        <f t="shared" si="4"/>
        <v>328.1825</v>
      </c>
      <c r="M16" s="38">
        <f t="shared" si="4"/>
        <v>333.07204999999999</v>
      </c>
      <c r="N16" s="38">
        <f t="shared" si="4"/>
        <v>431.29950000000002</v>
      </c>
      <c r="O16" s="268">
        <f t="shared" si="2"/>
        <v>4512.8982999999998</v>
      </c>
    </row>
    <row r="17" spans="1:15" ht="9.9499999999999993" customHeight="1" x14ac:dyDescent="0.25">
      <c r="A17" s="39"/>
      <c r="B17" s="37">
        <v>2025</v>
      </c>
      <c r="C17" s="38">
        <f>C19+C21+C23</f>
        <v>355.13499999999999</v>
      </c>
      <c r="D17" s="38">
        <f t="shared" ref="D17:G17" si="5">D19+D21+D23</f>
        <v>356.267691640625</v>
      </c>
      <c r="E17" s="38">
        <f t="shared" si="5"/>
        <v>356.69900000000001</v>
      </c>
      <c r="F17" s="38">
        <f t="shared" si="5"/>
        <v>358.03374000000002</v>
      </c>
      <c r="G17" s="38">
        <f t="shared" si="5"/>
        <v>357.0888659700521</v>
      </c>
      <c r="H17" s="38">
        <f t="shared" ref="H17:N17" si="6">H19+H21+H23</f>
        <v>357.274</v>
      </c>
      <c r="I17" s="38">
        <f t="shared" si="6"/>
        <v>356.53385791015626</v>
      </c>
      <c r="J17" s="38">
        <f t="shared" si="6"/>
        <v>357.02199999999999</v>
      </c>
      <c r="K17" s="38">
        <f t="shared" si="6"/>
        <v>356.97968097005207</v>
      </c>
      <c r="L17" s="38">
        <f t="shared" si="6"/>
        <v>356.95238472005207</v>
      </c>
      <c r="M17" s="38">
        <f t="shared" si="6"/>
        <v>356.79862212109379</v>
      </c>
      <c r="N17" s="38">
        <f t="shared" si="6"/>
        <v>356.96557462673616</v>
      </c>
      <c r="O17" s="268">
        <f t="shared" si="2"/>
        <v>4281.7504179587677</v>
      </c>
    </row>
    <row r="18" spans="1:15" ht="9.9499999999999993" customHeight="1" x14ac:dyDescent="0.25">
      <c r="A18" s="36" t="s">
        <v>41</v>
      </c>
      <c r="B18" s="37">
        <v>2024</v>
      </c>
      <c r="C18" s="38">
        <v>157.19</v>
      </c>
      <c r="D18" s="38">
        <v>150.33679999999998</v>
      </c>
      <c r="E18" s="38">
        <v>167.655</v>
      </c>
      <c r="F18" s="38">
        <v>158.9384</v>
      </c>
      <c r="G18" s="38">
        <v>169.66694999999999</v>
      </c>
      <c r="H18" s="38">
        <v>177.864</v>
      </c>
      <c r="I18" s="38">
        <v>176.46199999999999</v>
      </c>
      <c r="J18" s="38">
        <v>163.16750000000002</v>
      </c>
      <c r="K18" s="38">
        <v>191.67509999999999</v>
      </c>
      <c r="L18" s="38">
        <v>125.15349999999999</v>
      </c>
      <c r="M18" s="38">
        <v>128.67930000000001</v>
      </c>
      <c r="N18" s="38">
        <v>203.255</v>
      </c>
      <c r="O18" s="268">
        <f t="shared" si="2"/>
        <v>1970.0435499999999</v>
      </c>
    </row>
    <row r="19" spans="1:15" ht="9.9499999999999993" customHeight="1" x14ac:dyDescent="0.25">
      <c r="A19" s="36"/>
      <c r="B19" s="37">
        <v>2025</v>
      </c>
      <c r="C19" s="38">
        <v>148.339</v>
      </c>
      <c r="D19" s="38">
        <v>148.17665625000001</v>
      </c>
      <c r="E19" s="38">
        <v>149.25700000000001</v>
      </c>
      <c r="F19" s="38">
        <v>148.5908</v>
      </c>
      <c r="G19" s="38">
        <v>148.81288802083336</v>
      </c>
      <c r="H19" s="38">
        <v>148.887</v>
      </c>
      <c r="I19" s="38">
        <v>148.5908640625</v>
      </c>
      <c r="J19" s="38">
        <v>148.709</v>
      </c>
      <c r="K19" s="38">
        <v>148.74993802083333</v>
      </c>
      <c r="L19" s="38">
        <v>148.73420052083333</v>
      </c>
      <c r="M19" s="143">
        <v>148.6847346875</v>
      </c>
      <c r="N19" s="38">
        <v>148.7635840277778</v>
      </c>
      <c r="O19" s="268">
        <f t="shared" si="2"/>
        <v>1784.2956655902778</v>
      </c>
    </row>
    <row r="20" spans="1:15" ht="9.9499999999999993" customHeight="1" x14ac:dyDescent="0.25">
      <c r="A20" s="36" t="s">
        <v>1</v>
      </c>
      <c r="B20" s="37">
        <v>2024</v>
      </c>
      <c r="C20" s="38">
        <v>136.47800000000001</v>
      </c>
      <c r="D20" s="38">
        <v>141.09</v>
      </c>
      <c r="E20" s="38">
        <v>142.55399999999997</v>
      </c>
      <c r="F20" s="38">
        <v>146.04399999999998</v>
      </c>
      <c r="G20" s="38">
        <v>144.631</v>
      </c>
      <c r="H20" s="38">
        <v>152.333</v>
      </c>
      <c r="I20" s="38">
        <v>136.46700000000001</v>
      </c>
      <c r="J20" s="38">
        <v>131.34199999999998</v>
      </c>
      <c r="K20" s="38">
        <v>108.52800000000001</v>
      </c>
      <c r="L20" s="38">
        <v>120.70099999999999</v>
      </c>
      <c r="M20" s="38">
        <v>120.342</v>
      </c>
      <c r="N20" s="38">
        <v>137.03200000000001</v>
      </c>
      <c r="O20" s="268">
        <f t="shared" si="2"/>
        <v>1617.5419999999999</v>
      </c>
    </row>
    <row r="21" spans="1:15" ht="9.9499999999999993" customHeight="1" x14ac:dyDescent="0.25">
      <c r="A21" s="36"/>
      <c r="B21" s="37">
        <v>2025</v>
      </c>
      <c r="C21" s="38">
        <v>132.47800000000001</v>
      </c>
      <c r="D21" s="38">
        <v>138.79370312499998</v>
      </c>
      <c r="E21" s="38">
        <v>135.63499999999999</v>
      </c>
      <c r="F21" s="38">
        <v>137.63550000000001</v>
      </c>
      <c r="G21" s="38">
        <v>136.46868359375</v>
      </c>
      <c r="H21" s="38">
        <v>136.58000000000001</v>
      </c>
      <c r="I21" s="38">
        <v>136.13555078125</v>
      </c>
      <c r="J21" s="38">
        <v>137.13300000000001</v>
      </c>
      <c r="K21" s="38">
        <v>136.57930859375</v>
      </c>
      <c r="L21" s="38">
        <v>136.60696484375001</v>
      </c>
      <c r="M21" s="143">
        <v>136.40457109375001</v>
      </c>
      <c r="N21" s="38">
        <v>136.39474479166668</v>
      </c>
      <c r="O21" s="268">
        <f t="shared" si="2"/>
        <v>1636.8450268229169</v>
      </c>
    </row>
    <row r="22" spans="1:15" ht="9.9499999999999993" customHeight="1" x14ac:dyDescent="0.25">
      <c r="A22" s="36" t="s">
        <v>2</v>
      </c>
      <c r="B22" s="37">
        <v>2024</v>
      </c>
      <c r="C22" s="38">
        <v>81.849999999999994</v>
      </c>
      <c r="D22" s="38">
        <v>64.049250000000001</v>
      </c>
      <c r="E22" s="38">
        <v>67.030500000000004</v>
      </c>
      <c r="F22" s="38">
        <v>70.441000000000003</v>
      </c>
      <c r="G22" s="38">
        <v>79.236999999999995</v>
      </c>
      <c r="H22" s="38">
        <v>72.22</v>
      </c>
      <c r="I22" s="38">
        <v>82.639749999999992</v>
      </c>
      <c r="J22" s="38">
        <v>71.568000000000012</v>
      </c>
      <c r="K22" s="38">
        <v>78.885999999999996</v>
      </c>
      <c r="L22" s="38">
        <v>82.328000000000003</v>
      </c>
      <c r="M22" s="38">
        <v>84.050749999999994</v>
      </c>
      <c r="N22" s="38">
        <v>91.012500000000003</v>
      </c>
      <c r="O22" s="268">
        <f t="shared" si="2"/>
        <v>925.31274999999994</v>
      </c>
    </row>
    <row r="23" spans="1:15" ht="9.9499999999999993" customHeight="1" x14ac:dyDescent="0.25">
      <c r="A23" s="36"/>
      <c r="B23" s="37">
        <v>2025</v>
      </c>
      <c r="C23" s="38">
        <v>74.317999999999998</v>
      </c>
      <c r="D23" s="38">
        <v>69.297332265624988</v>
      </c>
      <c r="E23" s="38">
        <v>71.807000000000002</v>
      </c>
      <c r="F23" s="38">
        <v>71.80744</v>
      </c>
      <c r="G23" s="38">
        <v>71.807294355468755</v>
      </c>
      <c r="H23" s="38">
        <v>71.807000000000002</v>
      </c>
      <c r="I23" s="38">
        <v>71.80744306640625</v>
      </c>
      <c r="J23" s="38">
        <v>71.180000000000007</v>
      </c>
      <c r="K23" s="38">
        <v>71.650434355468747</v>
      </c>
      <c r="L23" s="38">
        <v>71.611219355468748</v>
      </c>
      <c r="M23" s="143">
        <v>71.709316339843753</v>
      </c>
      <c r="N23" s="38">
        <v>71.807245807291665</v>
      </c>
      <c r="O23" s="268">
        <f t="shared" si="2"/>
        <v>860.60972554557304</v>
      </c>
    </row>
    <row r="24" spans="1:15" ht="9.9499999999999993" customHeight="1" x14ac:dyDescent="0.25">
      <c r="A24" s="36" t="s">
        <v>3</v>
      </c>
      <c r="B24" s="37">
        <v>2024</v>
      </c>
      <c r="C24" s="38">
        <v>57.772999999999996</v>
      </c>
      <c r="D24" s="38">
        <v>61.03</v>
      </c>
      <c r="E24" s="38">
        <v>58.394000000000005</v>
      </c>
      <c r="F24" s="38">
        <v>44.064999999999998</v>
      </c>
      <c r="G24" s="38">
        <v>70.158000000000001</v>
      </c>
      <c r="H24" s="38">
        <v>77.287000000000006</v>
      </c>
      <c r="I24" s="38">
        <v>87.316000000000003</v>
      </c>
      <c r="J24" s="38">
        <v>96.570999999999998</v>
      </c>
      <c r="K24" s="38">
        <v>77.706999999999994</v>
      </c>
      <c r="L24" s="38">
        <v>88.876000000000005</v>
      </c>
      <c r="M24" s="38">
        <v>89.326999999999998</v>
      </c>
      <c r="N24" s="38">
        <v>104.72499999999999</v>
      </c>
      <c r="O24" s="268">
        <f t="shared" si="2"/>
        <v>913.22900000000004</v>
      </c>
    </row>
    <row r="25" spans="1:15" ht="9.9499999999999993" customHeight="1" x14ac:dyDescent="0.25">
      <c r="A25" s="36"/>
      <c r="B25" s="37">
        <v>2025</v>
      </c>
      <c r="C25" s="38">
        <v>66.545999999999992</v>
      </c>
      <c r="D25" s="38">
        <v>66.239000000000004</v>
      </c>
      <c r="E25" s="38">
        <v>73.573999999999998</v>
      </c>
      <c r="F25" s="38">
        <v>67.373000000000005</v>
      </c>
      <c r="G25" s="38">
        <v>72.260000000000005</v>
      </c>
      <c r="H25" s="38">
        <v>73.8</v>
      </c>
      <c r="I25" s="38">
        <v>68.432999999999993</v>
      </c>
      <c r="J25" s="38">
        <v>69.861999999999995</v>
      </c>
      <c r="K25" s="38">
        <v>71.088750000000005</v>
      </c>
      <c r="L25" s="38">
        <v>70.795937500000008</v>
      </c>
      <c r="M25" s="143">
        <v>69.99716875</v>
      </c>
      <c r="N25" s="38">
        <v>71.49766666666666</v>
      </c>
      <c r="O25" s="268">
        <f t="shared" si="2"/>
        <v>841.46652291666669</v>
      </c>
    </row>
    <row r="26" spans="1:15" ht="9.9499999999999993" customHeight="1" x14ac:dyDescent="0.25">
      <c r="A26" s="36" t="s">
        <v>4</v>
      </c>
      <c r="B26" s="37">
        <v>2024</v>
      </c>
      <c r="C26" s="38">
        <v>83.925824675000001</v>
      </c>
      <c r="D26" s="38">
        <v>75.089439099999993</v>
      </c>
      <c r="E26" s="38">
        <v>59.253666666960953</v>
      </c>
      <c r="F26" s="38">
        <v>65.335661410103583</v>
      </c>
      <c r="G26" s="38">
        <v>80.998766534746181</v>
      </c>
      <c r="H26" s="38">
        <v>83.653000000000006</v>
      </c>
      <c r="I26" s="38">
        <v>91.779260739999998</v>
      </c>
      <c r="J26" s="38">
        <v>84.456000000000003</v>
      </c>
      <c r="K26" s="38">
        <v>73.816999999999993</v>
      </c>
      <c r="L26" s="38">
        <v>79.709999999999994</v>
      </c>
      <c r="M26" s="38">
        <v>80.238</v>
      </c>
      <c r="N26" s="38">
        <v>93.254000000000005</v>
      </c>
      <c r="O26" s="268">
        <f t="shared" si="2"/>
        <v>951.51061912681087</v>
      </c>
    </row>
    <row r="27" spans="1:15" ht="9.9499999999999993" customHeight="1" x14ac:dyDescent="0.25">
      <c r="A27" s="36"/>
      <c r="B27" s="37">
        <v>2025</v>
      </c>
      <c r="C27" s="38">
        <v>93.254036433898321</v>
      </c>
      <c r="D27" s="38">
        <v>93.254036433898321</v>
      </c>
      <c r="E27" s="38">
        <v>97.84532826092908</v>
      </c>
      <c r="F27" s="38">
        <v>93.254036433898321</v>
      </c>
      <c r="G27" s="38">
        <v>93.254036433898321</v>
      </c>
      <c r="H27" s="38">
        <v>92.341999999999999</v>
      </c>
      <c r="I27" s="38">
        <v>94.401859390656014</v>
      </c>
      <c r="J27" s="38">
        <v>94.402000000000001</v>
      </c>
      <c r="K27" s="38">
        <v>93.599973956138584</v>
      </c>
      <c r="L27" s="38">
        <v>93.686458336698649</v>
      </c>
      <c r="M27" s="143">
        <v>93.929376568001572</v>
      </c>
      <c r="N27" s="38">
        <v>93.332631941518116</v>
      </c>
      <c r="O27" s="268">
        <f t="shared" si="2"/>
        <v>1126.5557741895354</v>
      </c>
    </row>
    <row r="28" spans="1:15" ht="9.9499999999999993" customHeight="1" x14ac:dyDescent="0.25">
      <c r="A28" s="36" t="s">
        <v>5</v>
      </c>
      <c r="B28" s="37">
        <v>2024</v>
      </c>
      <c r="C28" s="38">
        <v>6615.0033273286617</v>
      </c>
      <c r="D28" s="38">
        <v>6489.6520768986575</v>
      </c>
      <c r="E28" s="38">
        <v>6739.1417999999994</v>
      </c>
      <c r="F28" s="38">
        <v>7918.3520304201975</v>
      </c>
      <c r="G28" s="38">
        <v>8701.2235000000001</v>
      </c>
      <c r="H28" s="38">
        <v>8722.4539999999997</v>
      </c>
      <c r="I28" s="38">
        <v>8899.7517373312257</v>
      </c>
      <c r="J28" s="38">
        <v>9442.3160000000007</v>
      </c>
      <c r="K28" s="38">
        <v>8000.8419999999996</v>
      </c>
      <c r="L28" s="38">
        <v>9478.8389999999999</v>
      </c>
      <c r="M28" s="38">
        <v>8554.6450000000004</v>
      </c>
      <c r="N28" s="38">
        <v>10469.123</v>
      </c>
      <c r="O28" s="268">
        <f t="shared" si="2"/>
        <v>100031.34347197873</v>
      </c>
    </row>
    <row r="29" spans="1:15" ht="9.9499999999999993" customHeight="1" x14ac:dyDescent="0.25">
      <c r="A29" s="36"/>
      <c r="B29" s="37">
        <v>2025</v>
      </c>
      <c r="C29" s="38">
        <v>7269.317</v>
      </c>
      <c r="D29" s="38">
        <v>8125.2420000000002</v>
      </c>
      <c r="E29" s="38">
        <v>8797.2795000000006</v>
      </c>
      <c r="F29" s="38">
        <v>8263.9460999999992</v>
      </c>
      <c r="G29" s="38">
        <v>10491.7239166666</v>
      </c>
      <c r="H29" s="38">
        <v>9117.65</v>
      </c>
      <c r="I29" s="38">
        <v>8113.9461499999998</v>
      </c>
      <c r="J29" s="38">
        <v>8919.5480000000007</v>
      </c>
      <c r="K29" s="38">
        <v>9160.7170166666492</v>
      </c>
      <c r="L29" s="38">
        <v>9337.9652916666</v>
      </c>
      <c r="M29" s="143">
        <v>8759.7334974999831</v>
      </c>
      <c r="N29" s="38">
        <v>9241.1066888888654</v>
      </c>
      <c r="O29" s="268">
        <f t="shared" si="2"/>
        <v>105598.17516138867</v>
      </c>
    </row>
    <row r="30" spans="1:15" ht="9.9499999999999993" customHeight="1" x14ac:dyDescent="0.25">
      <c r="A30" s="36" t="s">
        <v>38</v>
      </c>
      <c r="B30" s="37">
        <v>2024</v>
      </c>
      <c r="C30" s="38">
        <v>109.58840000000001</v>
      </c>
      <c r="D30" s="38">
        <v>118.27600000000001</v>
      </c>
      <c r="E30" s="38">
        <v>126.3944</v>
      </c>
      <c r="F30" s="38">
        <v>123.60239999999999</v>
      </c>
      <c r="G30" s="38">
        <v>124.0094</v>
      </c>
      <c r="H30" s="38">
        <v>119.21299999999999</v>
      </c>
      <c r="I30" s="38">
        <v>111.2436</v>
      </c>
      <c r="J30" s="38">
        <v>115.982</v>
      </c>
      <c r="K30" s="38">
        <v>107.57339999999999</v>
      </c>
      <c r="L30" s="38">
        <v>103.024</v>
      </c>
      <c r="M30" s="38">
        <v>108.38500000000001</v>
      </c>
      <c r="N30" s="38">
        <v>167.46600000000001</v>
      </c>
      <c r="O30" s="268">
        <f t="shared" si="2"/>
        <v>1434.7575999999999</v>
      </c>
    </row>
    <row r="31" spans="1:15" ht="9.9499999999999993" customHeight="1" x14ac:dyDescent="0.25">
      <c r="A31" s="36"/>
      <c r="B31" s="37">
        <v>2025</v>
      </c>
      <c r="C31" s="38">
        <v>116.334</v>
      </c>
      <c r="D31" s="38">
        <v>113.04485</v>
      </c>
      <c r="E31" s="38">
        <v>114.68600000000001</v>
      </c>
      <c r="F31" s="38">
        <v>117.688</v>
      </c>
      <c r="G31" s="38">
        <v>115.93740416666667</v>
      </c>
      <c r="H31" s="38">
        <v>116.104</v>
      </c>
      <c r="I31" s="38">
        <v>115.43821249999999</v>
      </c>
      <c r="J31" s="38">
        <v>115.339</v>
      </c>
      <c r="K31" s="38">
        <v>115.70465416666666</v>
      </c>
      <c r="L31" s="38">
        <v>115.64646666666667</v>
      </c>
      <c r="M31" s="143">
        <v>115.59225874999997</v>
      </c>
      <c r="N31" s="38">
        <v>115.82653888888888</v>
      </c>
      <c r="O31" s="268">
        <f t="shared" si="2"/>
        <v>1387.3413851388887</v>
      </c>
    </row>
    <row r="32" spans="1:15" ht="9.9499999999999993" customHeight="1" x14ac:dyDescent="0.25">
      <c r="A32" s="36" t="s">
        <v>39</v>
      </c>
      <c r="B32" s="37">
        <v>2024</v>
      </c>
      <c r="C32" s="38">
        <v>139.56494000000001</v>
      </c>
      <c r="D32" s="38">
        <v>111.71346</v>
      </c>
      <c r="E32" s="38">
        <v>334.81949999999995</v>
      </c>
      <c r="F32" s="38">
        <v>333.48699999999997</v>
      </c>
      <c r="G32" s="38">
        <v>385.84399999999999</v>
      </c>
      <c r="H32" s="38">
        <v>411.41300000000001</v>
      </c>
      <c r="I32" s="38">
        <v>394.51800000000003</v>
      </c>
      <c r="J32" s="38">
        <v>376.846</v>
      </c>
      <c r="K32" s="38">
        <v>261.99699999999996</v>
      </c>
      <c r="L32" s="38">
        <v>149.285</v>
      </c>
      <c r="M32" s="38">
        <v>147.49200000000002</v>
      </c>
      <c r="N32" s="38">
        <v>203.09299999999999</v>
      </c>
      <c r="O32" s="268">
        <f t="shared" si="2"/>
        <v>3250.0728999999997</v>
      </c>
    </row>
    <row r="33" spans="1:19" ht="9.9499999999999993" customHeight="1" x14ac:dyDescent="0.25">
      <c r="A33" s="36"/>
      <c r="B33" s="37">
        <v>2025</v>
      </c>
      <c r="C33" s="38">
        <v>124.669</v>
      </c>
      <c r="D33" s="38">
        <v>106.18269625000001</v>
      </c>
      <c r="E33" s="38">
        <v>283.447</v>
      </c>
      <c r="F33" s="38">
        <v>310.49799999999999</v>
      </c>
      <c r="G33" s="38">
        <v>367.31400000000002</v>
      </c>
      <c r="H33" s="38">
        <v>397.66399999999999</v>
      </c>
      <c r="I33" s="38">
        <v>206.19917406249999</v>
      </c>
      <c r="J33" s="38">
        <v>266.86</v>
      </c>
      <c r="K33" s="38">
        <v>309.50929351562502</v>
      </c>
      <c r="L33" s="38">
        <v>295.05811689453128</v>
      </c>
      <c r="M33" s="143">
        <v>266.74012807226563</v>
      </c>
      <c r="N33" s="38">
        <v>323.72572468750002</v>
      </c>
      <c r="O33" s="268">
        <f t="shared" si="2"/>
        <v>3257.8671334824221</v>
      </c>
    </row>
    <row r="34" spans="1:19" ht="9.9499999999999993" customHeight="1" x14ac:dyDescent="0.25">
      <c r="A34" s="36" t="s">
        <v>40</v>
      </c>
      <c r="B34" s="37">
        <v>2024</v>
      </c>
      <c r="C34" s="38">
        <v>37.415999999999997</v>
      </c>
      <c r="D34" s="38">
        <v>36.850999999999999</v>
      </c>
      <c r="E34" s="38">
        <v>13.256</v>
      </c>
      <c r="F34" s="38">
        <v>28.744999999999997</v>
      </c>
      <c r="G34" s="38">
        <v>9.4600000000000009</v>
      </c>
      <c r="H34" s="38">
        <v>8.9749999999999996</v>
      </c>
      <c r="I34" s="38">
        <v>35.122</v>
      </c>
      <c r="J34" s="38">
        <v>35.090000000000003</v>
      </c>
      <c r="K34" s="38">
        <v>0.312</v>
      </c>
      <c r="L34" s="38">
        <v>30.204999999999998</v>
      </c>
      <c r="M34" s="38">
        <v>18.060000000000002</v>
      </c>
      <c r="N34" s="38">
        <v>16.213000000000001</v>
      </c>
      <c r="O34" s="268">
        <f t="shared" si="2"/>
        <v>269.70500000000004</v>
      </c>
    </row>
    <row r="35" spans="1:19" ht="9.9499999999999993" customHeight="1" x14ac:dyDescent="0.25">
      <c r="A35" s="36"/>
      <c r="B35" s="37">
        <v>2025</v>
      </c>
      <c r="C35" s="38">
        <v>32.421650499999998</v>
      </c>
      <c r="D35" s="38">
        <v>31.439738568965517</v>
      </c>
      <c r="E35" s="38">
        <v>12.681918210344801</v>
      </c>
      <c r="F35" s="38">
        <v>29.59198282616633</v>
      </c>
      <c r="G35" s="38">
        <v>8.4689103379499002</v>
      </c>
      <c r="H35" s="38">
        <v>12.407999999999999</v>
      </c>
      <c r="I35" s="38">
        <v>26.53382252636916</v>
      </c>
      <c r="J35" s="38">
        <v>20.545999999999999</v>
      </c>
      <c r="K35" s="38">
        <v>16.989183216079766</v>
      </c>
      <c r="L35" s="38">
        <v>19.119251435612231</v>
      </c>
      <c r="M35" s="143">
        <v>21.020045762148769</v>
      </c>
      <c r="N35" s="38">
        <v>15.803577621439686</v>
      </c>
      <c r="O35" s="268">
        <f t="shared" si="2"/>
        <v>247.02408100507614</v>
      </c>
    </row>
    <row r="36" spans="1:19" ht="9.9499999999999993" customHeight="1" x14ac:dyDescent="0.25">
      <c r="A36" s="36" t="s">
        <v>16</v>
      </c>
      <c r="B36" s="37">
        <v>2024</v>
      </c>
      <c r="C36" s="38">
        <v>63.119</v>
      </c>
      <c r="D36" s="38">
        <v>96.221000000000004</v>
      </c>
      <c r="E36" s="38">
        <v>91.259</v>
      </c>
      <c r="F36" s="38">
        <v>95.626999999999995</v>
      </c>
      <c r="G36" s="38">
        <v>60.525999999999996</v>
      </c>
      <c r="H36" s="38">
        <v>46.777999999999999</v>
      </c>
      <c r="I36" s="38">
        <v>43.03</v>
      </c>
      <c r="J36" s="38">
        <v>51.444000000000003</v>
      </c>
      <c r="K36" s="38">
        <v>32.113</v>
      </c>
      <c r="L36" s="38">
        <v>63.454999999999998</v>
      </c>
      <c r="M36" s="38">
        <v>54.617000000000004</v>
      </c>
      <c r="N36" s="38">
        <v>64.590999999999994</v>
      </c>
      <c r="O36" s="268">
        <f t="shared" si="2"/>
        <v>762.78</v>
      </c>
    </row>
    <row r="37" spans="1:19" ht="9.9499999999999993" customHeight="1" x14ac:dyDescent="0.25">
      <c r="A37" s="36"/>
      <c r="B37" s="37">
        <v>2025</v>
      </c>
      <c r="C37" s="38">
        <v>66.471999999999994</v>
      </c>
      <c r="D37" s="38">
        <v>63.081499999999998</v>
      </c>
      <c r="E37" s="38">
        <v>64.776749999999993</v>
      </c>
      <c r="F37" s="38">
        <v>64.776749999999993</v>
      </c>
      <c r="G37" s="38">
        <v>64.776749999999993</v>
      </c>
      <c r="H37" s="38">
        <v>64.777000000000001</v>
      </c>
      <c r="I37" s="38">
        <v>64.776749999999993</v>
      </c>
      <c r="J37" s="38">
        <v>64.352999999999994</v>
      </c>
      <c r="K37" s="38">
        <v>64.670874999999995</v>
      </c>
      <c r="L37" s="38">
        <v>64.644406250000003</v>
      </c>
      <c r="M37" s="143">
        <v>64.710578124999998</v>
      </c>
      <c r="N37" s="38">
        <v>64.776833333333329</v>
      </c>
      <c r="O37" s="268">
        <f t="shared" si="2"/>
        <v>776.59319270833328</v>
      </c>
    </row>
    <row r="38" spans="1:19" ht="9.9499999999999993" customHeight="1" x14ac:dyDescent="0.25">
      <c r="A38" s="36" t="s">
        <v>17</v>
      </c>
      <c r="B38" s="37">
        <v>2024</v>
      </c>
      <c r="C38" s="38">
        <v>15.421432999999999</v>
      </c>
      <c r="D38" s="38">
        <v>8.3206399999999991</v>
      </c>
      <c r="E38" s="38">
        <v>24.306175000000003</v>
      </c>
      <c r="F38" s="38">
        <v>5.4725199999999994</v>
      </c>
      <c r="G38" s="38">
        <v>7.7953200000000002</v>
      </c>
      <c r="H38" s="38">
        <v>17.273</v>
      </c>
      <c r="I38" s="38">
        <v>24.567834999999999</v>
      </c>
      <c r="J38" s="38">
        <v>19.027740000000001</v>
      </c>
      <c r="K38" s="38">
        <v>31.942025000000001</v>
      </c>
      <c r="L38" s="38">
        <v>16.602005000000002</v>
      </c>
      <c r="M38" s="38">
        <v>17.353054999999998</v>
      </c>
      <c r="N38" s="38">
        <v>33.61862</v>
      </c>
      <c r="O38" s="268">
        <f t="shared" si="2"/>
        <v>221.700368</v>
      </c>
    </row>
    <row r="39" spans="1:19" ht="9.9499999999999993" customHeight="1" x14ac:dyDescent="0.25">
      <c r="A39" s="36"/>
      <c r="B39" s="37">
        <v>2025</v>
      </c>
      <c r="C39" s="38">
        <v>15.608000000000001</v>
      </c>
      <c r="D39" s="38">
        <v>16.741898437499998</v>
      </c>
      <c r="E39" s="38">
        <v>18.174939999999999</v>
      </c>
      <c r="F39" s="38">
        <v>18.174900000000001</v>
      </c>
      <c r="G39" s="38">
        <v>18.174924869791667</v>
      </c>
      <c r="H39" s="38">
        <v>18.175000000000001</v>
      </c>
      <c r="I39" s="38">
        <v>17.174934609375001</v>
      </c>
      <c r="J39" s="38">
        <v>17.817</v>
      </c>
      <c r="K39" s="38">
        <v>17.835464869791664</v>
      </c>
      <c r="L39" s="38">
        <v>17.750599869791664</v>
      </c>
      <c r="M39" s="143">
        <v>17.562766265625001</v>
      </c>
      <c r="N39" s="38">
        <v>17.841619826388889</v>
      </c>
      <c r="O39" s="268">
        <f t="shared" si="2"/>
        <v>211.03204874826392</v>
      </c>
    </row>
    <row r="40" spans="1:19" ht="9.9499999999999993" customHeight="1" x14ac:dyDescent="0.25">
      <c r="A40" s="36" t="s">
        <v>18</v>
      </c>
      <c r="B40" s="37">
        <v>2024</v>
      </c>
      <c r="C40" s="38">
        <v>1880.8649999999998</v>
      </c>
      <c r="D40" s="38">
        <v>2226.7905000000001</v>
      </c>
      <c r="E40" s="38">
        <v>1962.8735000000001</v>
      </c>
      <c r="F40" s="38">
        <v>2146.3325</v>
      </c>
      <c r="G40" s="38">
        <v>2206.6134999999999</v>
      </c>
      <c r="H40" s="38">
        <v>2243.3519999999999</v>
      </c>
      <c r="I40" s="38">
        <v>2300.7984999999999</v>
      </c>
      <c r="J40" s="38">
        <v>2299.8604999999998</v>
      </c>
      <c r="K40" s="38">
        <v>2178.9764999999998</v>
      </c>
      <c r="L40" s="38">
        <v>2176.7335000000003</v>
      </c>
      <c r="M40" s="38">
        <v>2270.1161999999999</v>
      </c>
      <c r="N40" s="38">
        <v>2538.1585</v>
      </c>
      <c r="O40" s="268">
        <f t="shared" si="2"/>
        <v>26431.470700000005</v>
      </c>
    </row>
    <row r="41" spans="1:19" ht="9.9499999999999993" customHeight="1" x14ac:dyDescent="0.25">
      <c r="A41" s="36"/>
      <c r="B41" s="37">
        <v>2025</v>
      </c>
      <c r="C41" s="38">
        <v>2034.1079999999999</v>
      </c>
      <c r="D41" s="38">
        <v>1934.5306406250002</v>
      </c>
      <c r="E41" s="38">
        <v>2010.3193000000001</v>
      </c>
      <c r="F41" s="38">
        <v>2292.9850000000001</v>
      </c>
      <c r="G41" s="38">
        <v>2490.3456999999999</v>
      </c>
      <c r="H41" s="38">
        <v>2331.2170000000001</v>
      </c>
      <c r="I41" s="38">
        <v>2674.07</v>
      </c>
      <c r="J41" s="38">
        <v>2682.0450000000001</v>
      </c>
      <c r="K41" s="38">
        <v>2728.645</v>
      </c>
      <c r="L41" s="38">
        <v>2603.9942500000002</v>
      </c>
      <c r="M41" s="143">
        <v>2378.2259890625</v>
      </c>
      <c r="N41" s="38">
        <v>2498.5442333333335</v>
      </c>
      <c r="O41" s="268">
        <f t="shared" si="2"/>
        <v>28659.030113020832</v>
      </c>
      <c r="R41" s="38"/>
      <c r="S41" s="38"/>
    </row>
    <row r="42" spans="1:19" ht="9.9499999999999993" customHeight="1" x14ac:dyDescent="0.25">
      <c r="A42" s="36" t="s">
        <v>19</v>
      </c>
      <c r="B42" s="37">
        <v>2024</v>
      </c>
      <c r="C42" s="38">
        <v>41.392000000000003</v>
      </c>
      <c r="D42" s="38">
        <v>41.704000000000001</v>
      </c>
      <c r="E42" s="38">
        <v>38.411000000000001</v>
      </c>
      <c r="F42" s="38">
        <v>42.13</v>
      </c>
      <c r="G42" s="38">
        <v>55.397000000000006</v>
      </c>
      <c r="H42" s="38">
        <v>52.598999999999997</v>
      </c>
      <c r="I42" s="38">
        <v>61.602000000000004</v>
      </c>
      <c r="J42" s="38">
        <v>57.088000000000001</v>
      </c>
      <c r="K42" s="38">
        <v>45.941000000000003</v>
      </c>
      <c r="L42" s="38">
        <v>61.853000000000002</v>
      </c>
      <c r="M42" s="38">
        <v>39.530999999999999</v>
      </c>
      <c r="N42" s="38">
        <v>72.275999999999996</v>
      </c>
      <c r="O42" s="268">
        <f t="shared" si="2"/>
        <v>609.92399999999998</v>
      </c>
    </row>
    <row r="43" spans="1:19" ht="9.9499999999999993" customHeight="1" x14ac:dyDescent="0.25">
      <c r="A43" s="36"/>
      <c r="B43" s="37">
        <v>2025</v>
      </c>
      <c r="C43" s="38">
        <v>50.646999999999998</v>
      </c>
      <c r="D43" s="38">
        <v>45.826718749999998</v>
      </c>
      <c r="E43" s="38">
        <v>40.236800000000002</v>
      </c>
      <c r="F43" s="38">
        <v>43.235999999999997</v>
      </c>
      <c r="G43" s="38">
        <v>61.486476562500002</v>
      </c>
      <c r="H43" s="38">
        <v>51.652999999999999</v>
      </c>
      <c r="I43" s="38">
        <v>44.986629687499999</v>
      </c>
      <c r="J43" s="38">
        <v>47.695999999999998</v>
      </c>
      <c r="K43" s="38">
        <v>51.455526562499998</v>
      </c>
      <c r="L43" s="38">
        <v>48.947789062499993</v>
      </c>
      <c r="M43" s="143">
        <v>48.617194062500005</v>
      </c>
      <c r="N43" s="38">
        <v>52.708702083333328</v>
      </c>
      <c r="O43" s="268">
        <f t="shared" si="2"/>
        <v>587.49783677083349</v>
      </c>
    </row>
    <row r="44" spans="1:19" ht="9.9499999999999993" customHeight="1" x14ac:dyDescent="0.25">
      <c r="A44" s="36" t="s">
        <v>20</v>
      </c>
      <c r="B44" s="37">
        <v>2024</v>
      </c>
      <c r="C44" s="38">
        <v>0.74</v>
      </c>
      <c r="D44" s="38">
        <v>0.82499999999999996</v>
      </c>
      <c r="E44" s="38">
        <v>0.77500000000000002</v>
      </c>
      <c r="F44" s="38">
        <v>0.68300000000000005</v>
      </c>
      <c r="G44" s="38">
        <v>0.77400000000000002</v>
      </c>
      <c r="H44" s="38">
        <v>1.004</v>
      </c>
      <c r="I44" s="38">
        <v>1.081</v>
      </c>
      <c r="J44" s="38">
        <v>1.0649999999999999</v>
      </c>
      <c r="K44" s="38">
        <v>0.80600000000000005</v>
      </c>
      <c r="L44" s="38">
        <v>0.89400000000000013</v>
      </c>
      <c r="M44" s="38">
        <v>0.84400000000000008</v>
      </c>
      <c r="N44" s="38">
        <v>0.754</v>
      </c>
      <c r="O44" s="268">
        <f t="shared" si="2"/>
        <v>10.244999999999997</v>
      </c>
    </row>
    <row r="45" spans="1:19" ht="9.9499999999999993" customHeight="1" x14ac:dyDescent="0.25">
      <c r="A45" s="36"/>
      <c r="B45" s="37">
        <v>2025</v>
      </c>
      <c r="C45" s="38">
        <v>0.9234</v>
      </c>
      <c r="D45" s="38">
        <v>0.97799999999999998</v>
      </c>
      <c r="E45" s="38">
        <v>0.86399999999999999</v>
      </c>
      <c r="F45" s="38">
        <v>0.72799999999999998</v>
      </c>
      <c r="G45" s="38">
        <v>0.8387</v>
      </c>
      <c r="H45" s="38">
        <v>1.133</v>
      </c>
      <c r="I45" s="38">
        <v>0.87335000000000007</v>
      </c>
      <c r="J45" s="38">
        <v>0.85199999999999998</v>
      </c>
      <c r="K45" s="38">
        <v>0.92426249999999999</v>
      </c>
      <c r="L45" s="38">
        <v>0.94565312499999998</v>
      </c>
      <c r="M45" s="143">
        <v>0.90603656250000009</v>
      </c>
      <c r="N45" s="38">
        <v>0.94835000000000003</v>
      </c>
      <c r="O45" s="268">
        <f t="shared" si="2"/>
        <v>10.914752187500001</v>
      </c>
    </row>
    <row r="46" spans="1:19" ht="9.9499999999999993" customHeight="1" x14ac:dyDescent="0.25">
      <c r="A46" s="36" t="s">
        <v>132</v>
      </c>
      <c r="B46" s="37">
        <v>2024</v>
      </c>
      <c r="C46" s="38">
        <v>130.886</v>
      </c>
      <c r="D46" s="38">
        <v>160.03699999999998</v>
      </c>
      <c r="E46" s="38">
        <v>168.084</v>
      </c>
      <c r="F46" s="38">
        <v>141.15899999999999</v>
      </c>
      <c r="G46" s="38">
        <v>140.71299999999999</v>
      </c>
      <c r="H46" s="38">
        <v>93.25</v>
      </c>
      <c r="I46" s="38">
        <v>153.19499999999999</v>
      </c>
      <c r="J46" s="38">
        <v>111.006</v>
      </c>
      <c r="K46" s="38">
        <v>117.121</v>
      </c>
      <c r="L46" s="38">
        <v>108.68600000000001</v>
      </c>
      <c r="M46" s="38">
        <v>153.43900000000002</v>
      </c>
      <c r="N46" s="38">
        <v>125</v>
      </c>
      <c r="O46" s="268">
        <f t="shared" si="2"/>
        <v>1602.576</v>
      </c>
    </row>
    <row r="47" spans="1:19" ht="9.9499999999999993" customHeight="1" x14ac:dyDescent="0.25">
      <c r="A47" s="36"/>
      <c r="B47" s="37">
        <v>2025</v>
      </c>
      <c r="C47" s="38">
        <v>143.50399999999999</v>
      </c>
      <c r="D47" s="38">
        <v>155.23900000000003</v>
      </c>
      <c r="E47" s="38">
        <v>149.37150000000003</v>
      </c>
      <c r="F47" s="38">
        <v>149.37150000000003</v>
      </c>
      <c r="G47" s="38">
        <v>149.37150000000003</v>
      </c>
      <c r="H47" s="38">
        <v>149.37200000000001</v>
      </c>
      <c r="I47" s="38">
        <v>149.37150000000003</v>
      </c>
      <c r="J47" s="38">
        <v>150.83799999999999</v>
      </c>
      <c r="K47" s="38">
        <v>149.73825000000002</v>
      </c>
      <c r="L47" s="38">
        <v>149.8299375</v>
      </c>
      <c r="M47" s="143">
        <v>149.60071875</v>
      </c>
      <c r="N47" s="38">
        <v>149.3716666666667</v>
      </c>
      <c r="O47" s="268">
        <f t="shared" si="2"/>
        <v>1794.9795729166667</v>
      </c>
    </row>
    <row r="48" spans="1:19" ht="9.9499999999999993" customHeight="1" x14ac:dyDescent="0.25">
      <c r="A48" s="36" t="s">
        <v>31</v>
      </c>
      <c r="B48" s="37">
        <v>2024</v>
      </c>
      <c r="C48" s="38">
        <f>C50+C52</f>
        <v>40.710899999999995</v>
      </c>
      <c r="D48" s="38">
        <f t="shared" ref="D48:E48" si="7">D50+D52</f>
        <v>42.882249999999999</v>
      </c>
      <c r="E48" s="38">
        <f t="shared" si="7"/>
        <v>39.952249999999999</v>
      </c>
      <c r="F48" s="38">
        <f t="shared" ref="F48:N48" si="8">F50+F52</f>
        <v>36.573650000000001</v>
      </c>
      <c r="G48" s="38">
        <f t="shared" si="8"/>
        <v>32.372250000000001</v>
      </c>
      <c r="H48" s="38">
        <f t="shared" si="8"/>
        <v>33.936999999999998</v>
      </c>
      <c r="I48" s="38">
        <f t="shared" si="8"/>
        <v>34.611249999999998</v>
      </c>
      <c r="J48" s="38">
        <f t="shared" si="8"/>
        <v>37.075000000000003</v>
      </c>
      <c r="K48" s="38">
        <f t="shared" si="8"/>
        <v>38.486499999999999</v>
      </c>
      <c r="L48" s="38">
        <f t="shared" si="8"/>
        <v>41.070999999999998</v>
      </c>
      <c r="M48" s="38">
        <f t="shared" si="8"/>
        <v>41.795500000000004</v>
      </c>
      <c r="N48" s="38">
        <f t="shared" si="8"/>
        <v>45.435700000000004</v>
      </c>
      <c r="O48" s="268">
        <f t="shared" si="2"/>
        <v>464.90325000000001</v>
      </c>
    </row>
    <row r="49" spans="1:16" ht="9.9499999999999993" customHeight="1" x14ac:dyDescent="0.25">
      <c r="A49" s="36"/>
      <c r="B49" s="37">
        <v>2025</v>
      </c>
      <c r="C49" s="38">
        <f>C51+C53</f>
        <v>44.951999999999998</v>
      </c>
      <c r="D49" s="38">
        <f t="shared" ref="D49:E49" si="9">D51+D53</f>
        <v>41.884507812499997</v>
      </c>
      <c r="E49" s="38">
        <f t="shared" si="9"/>
        <v>44.418000000000006</v>
      </c>
      <c r="F49" s="38">
        <f t="shared" ref="F49:N49" si="10">F51+F53</f>
        <v>41.418100000000003</v>
      </c>
      <c r="G49" s="38">
        <f t="shared" si="10"/>
        <v>39.418406380208303</v>
      </c>
      <c r="H49" s="38">
        <f t="shared" si="10"/>
        <v>38.417999999999999</v>
      </c>
      <c r="I49" s="38">
        <f t="shared" si="10"/>
        <v>43.168151953125005</v>
      </c>
      <c r="J49" s="38">
        <f t="shared" si="10"/>
        <v>41.784999999999997</v>
      </c>
      <c r="K49" s="38">
        <f t="shared" si="10"/>
        <v>40.697389583333326</v>
      </c>
      <c r="L49" s="38">
        <f t="shared" si="10"/>
        <v>41.017135384114582</v>
      </c>
      <c r="M49" s="38">
        <f t="shared" si="10"/>
        <v>41.717669111328121</v>
      </c>
      <c r="N49" s="38">
        <f t="shared" si="10"/>
        <v>40.334852777777769</v>
      </c>
      <c r="O49" s="268">
        <f t="shared" si="2"/>
        <v>499.2292130023871</v>
      </c>
    </row>
    <row r="50" spans="1:16" ht="9.9499999999999993" customHeight="1" x14ac:dyDescent="0.25">
      <c r="A50" s="36" t="s">
        <v>133</v>
      </c>
      <c r="B50" s="37">
        <v>2024</v>
      </c>
      <c r="C50" s="38">
        <v>18.450399999999998</v>
      </c>
      <c r="D50" s="38">
        <v>19.376000000000001</v>
      </c>
      <c r="E50" s="38">
        <v>18.376249999999999</v>
      </c>
      <c r="F50" s="38">
        <v>15.590150000000001</v>
      </c>
      <c r="G50" s="38">
        <v>13.265000000000001</v>
      </c>
      <c r="H50" s="38">
        <v>13.846</v>
      </c>
      <c r="I50" s="38">
        <v>14.026250000000001</v>
      </c>
      <c r="J50" s="38">
        <v>14.365</v>
      </c>
      <c r="K50" s="38">
        <v>14.461500000000001</v>
      </c>
      <c r="L50" s="38">
        <v>15.736000000000001</v>
      </c>
      <c r="M50" s="38">
        <v>15.183</v>
      </c>
      <c r="N50" s="38">
        <v>18.3127</v>
      </c>
      <c r="O50" s="268">
        <f t="shared" si="2"/>
        <v>190.98824999999999</v>
      </c>
    </row>
    <row r="51" spans="1:16" ht="9.9499999999999993" customHeight="1" x14ac:dyDescent="0.25">
      <c r="A51" s="36"/>
      <c r="B51" s="37">
        <v>2025</v>
      </c>
      <c r="C51" s="38">
        <v>19.617000000000001</v>
      </c>
      <c r="D51" s="38">
        <v>18.604476562499997</v>
      </c>
      <c r="E51" s="38">
        <v>20.110700000000001</v>
      </c>
      <c r="F51" s="38">
        <v>17.110700000000001</v>
      </c>
      <c r="G51" s="38">
        <v>15.110706380208301</v>
      </c>
      <c r="H51" s="38">
        <v>14.111000000000001</v>
      </c>
      <c r="I51" s="38">
        <v>18.860719140625001</v>
      </c>
      <c r="J51" s="38">
        <v>17.734000000000002</v>
      </c>
      <c r="K51" s="38">
        <v>16.454106380208326</v>
      </c>
      <c r="L51" s="38">
        <v>16.789956380208331</v>
      </c>
      <c r="M51" s="143">
        <v>17.450336484374997</v>
      </c>
      <c r="N51" s="38">
        <v>16.027475173611101</v>
      </c>
      <c r="O51" s="268">
        <f t="shared" si="2"/>
        <v>207.98117650173606</v>
      </c>
    </row>
    <row r="52" spans="1:16" ht="9.9499999999999993" customHeight="1" x14ac:dyDescent="0.25">
      <c r="A52" s="36" t="s">
        <v>134</v>
      </c>
      <c r="B52" s="37">
        <v>2024</v>
      </c>
      <c r="C52" s="38">
        <v>22.2605</v>
      </c>
      <c r="D52" s="38">
        <v>23.506250000000001</v>
      </c>
      <c r="E52" s="38">
        <v>21.576000000000001</v>
      </c>
      <c r="F52" s="38">
        <v>20.983499999999999</v>
      </c>
      <c r="G52" s="38">
        <v>19.107250000000001</v>
      </c>
      <c r="H52" s="38">
        <v>20.091000000000001</v>
      </c>
      <c r="I52" s="38">
        <v>20.585000000000001</v>
      </c>
      <c r="J52" s="38">
        <v>22.71</v>
      </c>
      <c r="K52" s="38">
        <v>24.024999999999999</v>
      </c>
      <c r="L52" s="38">
        <v>25.335000000000001</v>
      </c>
      <c r="M52" s="38">
        <v>26.612500000000001</v>
      </c>
      <c r="N52" s="38">
        <v>27.123000000000005</v>
      </c>
      <c r="O52" s="268">
        <f t="shared" si="2"/>
        <v>273.91500000000002</v>
      </c>
    </row>
    <row r="53" spans="1:16" ht="9.9499999999999993" customHeight="1" x14ac:dyDescent="0.25">
      <c r="A53" s="36"/>
      <c r="B53" s="37">
        <v>2025</v>
      </c>
      <c r="C53" s="38">
        <v>25.335000000000001</v>
      </c>
      <c r="D53" s="38">
        <v>23.28003125</v>
      </c>
      <c r="E53" s="38">
        <v>24.307300000000001</v>
      </c>
      <c r="F53" s="38">
        <v>24.307400000000001</v>
      </c>
      <c r="G53" s="38">
        <v>24.307700000000001</v>
      </c>
      <c r="H53" s="38">
        <v>24.306999999999999</v>
      </c>
      <c r="I53" s="38">
        <v>24.3074328125</v>
      </c>
      <c r="J53" s="38">
        <v>24.050999999999998</v>
      </c>
      <c r="K53" s="38">
        <v>24.243283203124999</v>
      </c>
      <c r="L53" s="38">
        <v>24.227179003906251</v>
      </c>
      <c r="M53" s="143">
        <v>24.267332626953124</v>
      </c>
      <c r="N53" s="38">
        <v>24.307377604166664</v>
      </c>
      <c r="O53" s="268">
        <f t="shared" si="2"/>
        <v>291.24803650065104</v>
      </c>
    </row>
    <row r="54" spans="1:16" ht="9.9499999999999993" customHeight="1" x14ac:dyDescent="0.25">
      <c r="A54" s="36" t="s">
        <v>32</v>
      </c>
      <c r="B54" s="37">
        <v>2024</v>
      </c>
      <c r="C54" s="38">
        <v>0.91600000000000004</v>
      </c>
      <c r="D54" s="38">
        <v>0.91600000000000004</v>
      </c>
      <c r="E54" s="38">
        <v>0.91600000000000004</v>
      </c>
      <c r="F54" s="38">
        <v>0.91600000000000004</v>
      </c>
      <c r="G54" s="38">
        <v>1.3560000000000001</v>
      </c>
      <c r="H54" s="38">
        <v>2.085</v>
      </c>
      <c r="I54" s="38">
        <v>2.085</v>
      </c>
      <c r="J54" s="38">
        <v>2.702</v>
      </c>
      <c r="K54" s="38">
        <v>2.4750000000000001</v>
      </c>
      <c r="L54" s="38">
        <v>3.1679999999999997</v>
      </c>
      <c r="M54" s="38">
        <v>0.79599999999999993</v>
      </c>
      <c r="N54" s="38">
        <v>2.5</v>
      </c>
      <c r="O54" s="268">
        <f t="shared" si="2"/>
        <v>20.831</v>
      </c>
    </row>
    <row r="55" spans="1:16" ht="9.9499999999999993" customHeight="1" x14ac:dyDescent="0.25">
      <c r="A55" s="36"/>
      <c r="B55" s="37">
        <v>2025</v>
      </c>
      <c r="C55" s="38">
        <v>0.93200000000000005</v>
      </c>
      <c r="D55" s="38">
        <v>0.92700000000000005</v>
      </c>
      <c r="E55" s="38">
        <v>0.84199999999999997</v>
      </c>
      <c r="F55" s="38">
        <v>0.93300000000000005</v>
      </c>
      <c r="G55" s="38">
        <v>1.1679999999999999</v>
      </c>
      <c r="H55" s="38">
        <v>1.837</v>
      </c>
      <c r="I55" s="38">
        <v>0.90850000000000009</v>
      </c>
      <c r="J55" s="38">
        <v>0.96799999999999997</v>
      </c>
      <c r="K55" s="38">
        <v>1.220375</v>
      </c>
      <c r="L55" s="38">
        <v>1.2334687499999999</v>
      </c>
      <c r="M55" s="143">
        <v>1.096934375</v>
      </c>
      <c r="N55" s="38">
        <v>1.3045</v>
      </c>
      <c r="O55" s="268">
        <f t="shared" si="2"/>
        <v>13.370778125000001</v>
      </c>
    </row>
    <row r="56" spans="1:16" ht="9.9499999999999993" customHeight="1" x14ac:dyDescent="0.25">
      <c r="A56" s="36" t="s">
        <v>33</v>
      </c>
      <c r="B56" s="37">
        <v>2024</v>
      </c>
      <c r="C56" s="38">
        <v>12.326000000000001</v>
      </c>
      <c r="D56" s="38">
        <v>13.55</v>
      </c>
      <c r="E56" s="38">
        <v>12.79</v>
      </c>
      <c r="F56" s="38">
        <v>13.780000000000001</v>
      </c>
      <c r="G56" s="38">
        <v>14.79</v>
      </c>
      <c r="H56" s="38">
        <v>20.11</v>
      </c>
      <c r="I56" s="38">
        <v>14.66</v>
      </c>
      <c r="J56" s="38">
        <v>15.39</v>
      </c>
      <c r="K56" s="38">
        <v>15.030000000000001</v>
      </c>
      <c r="L56" s="38">
        <v>13.64</v>
      </c>
      <c r="M56" s="38">
        <v>15.36</v>
      </c>
      <c r="N56" s="38">
        <v>15.760000000000002</v>
      </c>
      <c r="O56" s="268">
        <f t="shared" si="2"/>
        <v>177.18599999999998</v>
      </c>
    </row>
    <row r="57" spans="1:16" ht="9.9499999999999993" customHeight="1" x14ac:dyDescent="0.25">
      <c r="A57" s="36"/>
      <c r="B57" s="37">
        <v>2025</v>
      </c>
      <c r="C57" s="38">
        <v>14.099</v>
      </c>
      <c r="D57" s="38">
        <v>16</v>
      </c>
      <c r="E57" s="38">
        <v>13.969999999999999</v>
      </c>
      <c r="F57" s="38">
        <v>15.109000000000002</v>
      </c>
      <c r="G57" s="38">
        <v>15.65</v>
      </c>
      <c r="H57" s="38">
        <v>14.355</v>
      </c>
      <c r="I57" s="38">
        <v>15.682</v>
      </c>
      <c r="J57" s="38">
        <v>15.182</v>
      </c>
      <c r="K57" s="38">
        <v>16.78</v>
      </c>
      <c r="L57" s="38">
        <v>17.690000000000001</v>
      </c>
      <c r="M57" s="143">
        <v>16.420000000000002</v>
      </c>
      <c r="N57" s="38">
        <v>25.943999999999999</v>
      </c>
      <c r="O57" s="268">
        <f t="shared" si="2"/>
        <v>196.881</v>
      </c>
      <c r="P57" s="38">
        <v>15.682</v>
      </c>
    </row>
    <row r="58" spans="1:16" ht="9.9499999999999993" customHeight="1" x14ac:dyDescent="0.25">
      <c r="A58" s="36" t="s">
        <v>34</v>
      </c>
      <c r="B58" s="37">
        <v>2024</v>
      </c>
      <c r="C58" s="38">
        <v>274.85000000000002</v>
      </c>
      <c r="D58" s="38">
        <v>236.274</v>
      </c>
      <c r="E58" s="38">
        <v>336.61799999999999</v>
      </c>
      <c r="F58" s="38">
        <v>382.60300000000001</v>
      </c>
      <c r="G58" s="38">
        <v>356.495</v>
      </c>
      <c r="H58" s="38">
        <v>415.78500000000003</v>
      </c>
      <c r="I58" s="38">
        <v>526.23156999999992</v>
      </c>
      <c r="J58" s="38">
        <v>641.80899999999997</v>
      </c>
      <c r="K58" s="38">
        <v>630.76769999999999</v>
      </c>
      <c r="L58" s="38">
        <v>607.23469999999998</v>
      </c>
      <c r="M58" s="38">
        <v>623.90599999999995</v>
      </c>
      <c r="N58" s="38">
        <v>658.06700000000001</v>
      </c>
      <c r="O58" s="268">
        <f t="shared" si="2"/>
        <v>5690.6409700000004</v>
      </c>
    </row>
    <row r="59" spans="1:16" ht="9.9499999999999993" customHeight="1" x14ac:dyDescent="0.25">
      <c r="A59" s="36"/>
      <c r="B59" s="37">
        <v>2025</v>
      </c>
      <c r="C59" s="38">
        <v>320</v>
      </c>
      <c r="D59" s="38">
        <v>264</v>
      </c>
      <c r="E59" s="38">
        <v>323.29878202859987</v>
      </c>
      <c r="F59" s="38">
        <v>366</v>
      </c>
      <c r="G59" s="38">
        <v>357.564393437619</v>
      </c>
      <c r="H59" s="38">
        <v>396.31400000000002</v>
      </c>
      <c r="I59" s="38">
        <v>318.32469550714995</v>
      </c>
      <c r="J59" s="38">
        <v>327.71600000000001</v>
      </c>
      <c r="K59" s="38">
        <v>349.97977223619228</v>
      </c>
      <c r="L59" s="38">
        <v>408.08361693583601</v>
      </c>
      <c r="M59" s="143">
        <v>343.12812601453965</v>
      </c>
      <c r="N59" s="38">
        <v>357.40102964825633</v>
      </c>
      <c r="O59" s="268">
        <f t="shared" si="2"/>
        <v>4131.8104158081924</v>
      </c>
    </row>
    <row r="60" spans="1:16" ht="9.9499999999999993" customHeight="1" x14ac:dyDescent="0.25">
      <c r="A60" s="40" t="s">
        <v>61</v>
      </c>
      <c r="B60" s="37">
        <v>2024</v>
      </c>
      <c r="C60" s="38">
        <v>146.05199999999999</v>
      </c>
      <c r="D60" s="38">
        <v>154.179</v>
      </c>
      <c r="E60" s="38">
        <v>139.566</v>
      </c>
      <c r="F60" s="38">
        <v>144.55700000000002</v>
      </c>
      <c r="G60" s="38">
        <v>157.626</v>
      </c>
      <c r="H60" s="38">
        <v>106.185</v>
      </c>
      <c r="I60" s="38">
        <v>50.015000000000001</v>
      </c>
      <c r="J60" s="38">
        <v>44.5</v>
      </c>
      <c r="K60" s="38">
        <v>44.865000000000002</v>
      </c>
      <c r="L60" s="38">
        <v>92.611000000000004</v>
      </c>
      <c r="M60" s="38">
        <v>93.42</v>
      </c>
      <c r="N60" s="38">
        <v>169.74</v>
      </c>
      <c r="O60" s="268">
        <f t="shared" si="2"/>
        <v>1343.316</v>
      </c>
    </row>
    <row r="61" spans="1:16" ht="9.9499999999999993" customHeight="1" x14ac:dyDescent="0.25">
      <c r="A61" s="40"/>
      <c r="B61" s="37">
        <v>2025</v>
      </c>
      <c r="C61" s="38">
        <v>153.24299999999999</v>
      </c>
      <c r="D61" s="38">
        <v>128.364</v>
      </c>
      <c r="E61" s="38">
        <v>148.76900000000001</v>
      </c>
      <c r="F61" s="38">
        <v>152.73000000000002</v>
      </c>
      <c r="G61" s="38">
        <v>144.631</v>
      </c>
      <c r="H61" s="38">
        <v>124.67400000000001</v>
      </c>
      <c r="I61" s="38">
        <v>145.7765</v>
      </c>
      <c r="J61" s="38">
        <v>143.624</v>
      </c>
      <c r="K61" s="38">
        <v>139.67637500000001</v>
      </c>
      <c r="L61" s="38">
        <v>138.43771875000002</v>
      </c>
      <c r="M61" s="143">
        <v>141.99255937499998</v>
      </c>
      <c r="N61" s="38">
        <v>138.3605</v>
      </c>
      <c r="O61" s="268">
        <f t="shared" si="2"/>
        <v>1700.2786531249999</v>
      </c>
    </row>
    <row r="62" spans="1:16" ht="9.9499999999999993" customHeight="1" x14ac:dyDescent="0.25">
      <c r="A62" s="36" t="s">
        <v>135</v>
      </c>
      <c r="B62" s="37">
        <v>2024</v>
      </c>
      <c r="C62" s="38">
        <v>43.912000000000006</v>
      </c>
      <c r="D62" s="38">
        <v>41.363</v>
      </c>
      <c r="E62" s="38">
        <v>19.151</v>
      </c>
      <c r="F62" s="38">
        <v>28.38796</v>
      </c>
      <c r="G62" s="38">
        <v>22.308</v>
      </c>
      <c r="H62" s="38">
        <v>29.221</v>
      </c>
      <c r="I62" s="38">
        <v>23.612000000000002</v>
      </c>
      <c r="J62" s="38">
        <v>43.321999999999996</v>
      </c>
      <c r="K62" s="38">
        <v>43.161000000000001</v>
      </c>
      <c r="L62" s="38">
        <v>39.951000000000001</v>
      </c>
      <c r="M62" s="38">
        <v>39.975000000000001</v>
      </c>
      <c r="N62" s="38">
        <v>46.497999999999998</v>
      </c>
      <c r="O62" s="268">
        <f t="shared" si="2"/>
        <v>420.86196000000001</v>
      </c>
    </row>
    <row r="63" spans="1:16" ht="9.9499999999999993" customHeight="1" x14ac:dyDescent="0.25">
      <c r="A63" s="36"/>
      <c r="B63" s="37">
        <v>2025</v>
      </c>
      <c r="C63" s="38">
        <v>47.604320000000001</v>
      </c>
      <c r="D63" s="38">
        <v>38.015999999999998</v>
      </c>
      <c r="E63" s="38">
        <v>58.83</v>
      </c>
      <c r="F63" s="38">
        <v>61.750999999999998</v>
      </c>
      <c r="G63" s="38">
        <v>23.47</v>
      </c>
      <c r="H63" s="38">
        <v>26.302</v>
      </c>
      <c r="I63" s="38">
        <v>51.550329999999995</v>
      </c>
      <c r="J63" s="38">
        <v>45.517000000000003</v>
      </c>
      <c r="K63" s="38">
        <v>36.709832499999997</v>
      </c>
      <c r="L63" s="38">
        <v>40.019790624999999</v>
      </c>
      <c r="M63" s="143">
        <v>42.977027312499999</v>
      </c>
      <c r="N63" s="38">
        <v>33.77411</v>
      </c>
      <c r="O63" s="268">
        <f t="shared" si="2"/>
        <v>506.52141043749998</v>
      </c>
    </row>
    <row r="64" spans="1:16" ht="9.9499999999999993" customHeight="1" x14ac:dyDescent="0.25">
      <c r="A64" s="36" t="s">
        <v>62</v>
      </c>
      <c r="B64" s="37">
        <v>2024</v>
      </c>
      <c r="C64" s="38">
        <v>85</v>
      </c>
      <c r="D64" s="38">
        <v>88.26</v>
      </c>
      <c r="E64" s="38">
        <v>99.949999999999989</v>
      </c>
      <c r="F64" s="38">
        <v>55.379999999999995</v>
      </c>
      <c r="G64" s="38">
        <v>98.5</v>
      </c>
      <c r="H64" s="38">
        <v>85.64</v>
      </c>
      <c r="I64" s="38">
        <v>111.4</v>
      </c>
      <c r="J64" s="38">
        <v>91</v>
      </c>
      <c r="K64" s="38">
        <v>84.9</v>
      </c>
      <c r="L64" s="38">
        <v>98.69</v>
      </c>
      <c r="M64" s="38">
        <v>60.85</v>
      </c>
      <c r="N64" s="38">
        <v>114.4</v>
      </c>
      <c r="O64" s="268">
        <f t="shared" si="2"/>
        <v>1073.97</v>
      </c>
    </row>
    <row r="65" spans="1:15" ht="9.9499999999999993" customHeight="1" x14ac:dyDescent="0.25">
      <c r="A65" s="41"/>
      <c r="B65" s="42">
        <v>2025</v>
      </c>
      <c r="C65" s="43">
        <v>79.06</v>
      </c>
      <c r="D65" s="43">
        <v>92.2</v>
      </c>
      <c r="E65" s="43">
        <v>107.65</v>
      </c>
      <c r="F65" s="43">
        <v>99.76</v>
      </c>
      <c r="G65" s="43">
        <v>93.3</v>
      </c>
      <c r="H65" s="43">
        <v>82.754999999999995</v>
      </c>
      <c r="I65" s="43">
        <v>94.66749999999999</v>
      </c>
      <c r="J65" s="43">
        <v>98.227999999999994</v>
      </c>
      <c r="K65" s="43">
        <v>92.237624999999994</v>
      </c>
      <c r="L65" s="43">
        <v>91.972031249999986</v>
      </c>
      <c r="M65" s="141">
        <v>93.183015624999982</v>
      </c>
      <c r="N65" s="43">
        <v>90.240833333333327</v>
      </c>
      <c r="O65" s="269">
        <f t="shared" si="2"/>
        <v>1115.2540052083332</v>
      </c>
    </row>
    <row r="66" spans="1:15" ht="9" customHeight="1" x14ac:dyDescent="0.3">
      <c r="A66" s="4" t="s">
        <v>74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42"/>
      <c r="N66" s="47"/>
      <c r="O66" s="47"/>
    </row>
    <row r="67" spans="1:15" ht="9" customHeight="1" x14ac:dyDescent="0.3">
      <c r="A67" s="215" t="s">
        <v>159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142"/>
      <c r="N67" s="48"/>
      <c r="O67" s="48"/>
    </row>
    <row r="68" spans="1:15" ht="9" customHeight="1" x14ac:dyDescent="0.25">
      <c r="A68" s="160" t="s">
        <v>173</v>
      </c>
    </row>
    <row r="69" spans="1:15" ht="9" customHeight="1" x14ac:dyDescent="0.15">
      <c r="A69" s="191" t="s">
        <v>174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BC1792:EBC1612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P74"/>
  <sheetViews>
    <sheetView showGridLines="0" zoomScale="115" zoomScaleNormal="115" workbookViewId="0">
      <selection activeCell="M3" sqref="M3"/>
    </sheetView>
  </sheetViews>
  <sheetFormatPr baseColWidth="10" defaultColWidth="6.109375" defaultRowHeight="14.1" customHeight="1" x14ac:dyDescent="0.25"/>
  <cols>
    <col min="1" max="1" width="8.21875" style="31" customWidth="1"/>
    <col min="2" max="2" width="5.33203125" style="31" customWidth="1"/>
    <col min="3" max="14" width="4.33203125" style="31" customWidth="1"/>
    <col min="15" max="15" width="5.44140625" style="31" customWidth="1"/>
    <col min="16" max="16384" width="6.109375" style="31"/>
  </cols>
  <sheetData>
    <row r="1" spans="1:15" ht="17.100000000000001" customHeight="1" x14ac:dyDescent="0.25">
      <c r="A1" s="29" t="s">
        <v>190</v>
      </c>
      <c r="B1" s="30"/>
      <c r="C1" s="30"/>
      <c r="D1" s="30"/>
      <c r="E1" s="30"/>
      <c r="F1" s="30"/>
    </row>
    <row r="2" spans="1:15" ht="12" customHeight="1" x14ac:dyDescent="0.25">
      <c r="A2" s="32" t="s">
        <v>179</v>
      </c>
      <c r="B2" s="30"/>
      <c r="C2" s="120"/>
      <c r="D2" s="120"/>
      <c r="E2" s="120"/>
      <c r="F2" s="120"/>
      <c r="G2" s="2"/>
      <c r="H2" s="2"/>
      <c r="I2" s="2"/>
      <c r="J2" s="2"/>
      <c r="K2" s="2"/>
      <c r="L2" s="2"/>
      <c r="M2" s="2"/>
      <c r="N2" s="2"/>
    </row>
    <row r="3" spans="1:15" ht="5.0999999999999996" customHeight="1" x14ac:dyDescent="0.25">
      <c r="A3" s="1"/>
    </row>
    <row r="4" spans="1:15" ht="15.95" customHeight="1" x14ac:dyDescent="0.25">
      <c r="A4" s="263" t="s">
        <v>23</v>
      </c>
      <c r="B4" s="263" t="s">
        <v>55</v>
      </c>
      <c r="C4" s="270" t="s">
        <v>44</v>
      </c>
      <c r="D4" s="265" t="s">
        <v>45</v>
      </c>
      <c r="E4" s="265" t="s">
        <v>46</v>
      </c>
      <c r="F4" s="265" t="s">
        <v>47</v>
      </c>
      <c r="G4" s="265" t="s">
        <v>48</v>
      </c>
      <c r="H4" s="265" t="s">
        <v>49</v>
      </c>
      <c r="I4" s="265" t="s">
        <v>50</v>
      </c>
      <c r="J4" s="265" t="s">
        <v>51</v>
      </c>
      <c r="K4" s="265" t="s">
        <v>52</v>
      </c>
      <c r="L4" s="265" t="s">
        <v>53</v>
      </c>
      <c r="M4" s="265" t="s">
        <v>35</v>
      </c>
      <c r="N4" s="265" t="s">
        <v>36</v>
      </c>
      <c r="O4" s="242" t="s">
        <v>26</v>
      </c>
    </row>
    <row r="5" spans="1:15" ht="12" customHeight="1" x14ac:dyDescent="0.25">
      <c r="A5" s="374" t="s">
        <v>27</v>
      </c>
      <c r="B5" s="267">
        <v>2024</v>
      </c>
      <c r="C5" s="268">
        <f>C8+C10+C12+C14+C16+C24+C26+C28+C30+C32+C34+C36+C38+C40+C42+C44+C46+C48+C54+C56+C58+C60+C62+C64</f>
        <v>89616</v>
      </c>
      <c r="D5" s="268">
        <f t="shared" ref="D5:N5" si="0">D8+D10+D12+D14+D16+D24+D26+D28+D30+D32+D34+D36+D38+D40+D42+D44+D46+D48+D54+D56+D58+D60+D62+D64</f>
        <v>83850</v>
      </c>
      <c r="E5" s="268">
        <f t="shared" si="0"/>
        <v>86329</v>
      </c>
      <c r="F5" s="268">
        <f t="shared" si="0"/>
        <v>88103</v>
      </c>
      <c r="G5" s="268">
        <f t="shared" si="0"/>
        <v>91307</v>
      </c>
      <c r="H5" s="268">
        <f t="shared" si="0"/>
        <v>81635</v>
      </c>
      <c r="I5" s="268">
        <f t="shared" si="0"/>
        <v>91934</v>
      </c>
      <c r="J5" s="268">
        <f t="shared" si="0"/>
        <v>90113</v>
      </c>
      <c r="K5" s="268">
        <f t="shared" si="0"/>
        <v>88066</v>
      </c>
      <c r="L5" s="268">
        <f t="shared" si="0"/>
        <v>89092</v>
      </c>
      <c r="M5" s="268">
        <f t="shared" si="0"/>
        <v>87102</v>
      </c>
      <c r="N5" s="268">
        <f t="shared" si="0"/>
        <v>87142</v>
      </c>
      <c r="O5" s="268">
        <f>SUM(C5:N5)</f>
        <v>1054289</v>
      </c>
    </row>
    <row r="6" spans="1:15" ht="12" customHeight="1" x14ac:dyDescent="0.25">
      <c r="A6" s="375"/>
      <c r="B6" s="246" t="s">
        <v>165</v>
      </c>
      <c r="C6" s="269">
        <f>C9+C11+C13+C15+C17+C25+C27+C29+C31+C33+C35+C37+C39+C41+C43+C45+C47+C49+C55+C57+C59+C61+C63+C65</f>
        <v>87133</v>
      </c>
      <c r="D6" s="269">
        <f t="shared" ref="D6:F6" si="1">D9+D11+D13+D15+D17+D25+D27+D29+D31+D33+D35+D37+D39+D41+D43+D45+D47+D49+D55+D57+D59+D61+D63+D65</f>
        <v>83641</v>
      </c>
      <c r="E6" s="269">
        <f t="shared" si="1"/>
        <v>85626</v>
      </c>
      <c r="F6" s="269">
        <f t="shared" si="1"/>
        <v>86562</v>
      </c>
      <c r="G6" s="269">
        <f t="shared" ref="G6:O6" si="2">G9+G11+G13+G15+G17+G25+G27+G29+G31+G33+G35+G37+G39+G41+G43+G45+G47+G49+G55+G57+G59+G61+G63+G65</f>
        <v>87932</v>
      </c>
      <c r="H6" s="269">
        <f t="shared" si="2"/>
        <v>85226</v>
      </c>
      <c r="I6" s="269">
        <f t="shared" si="2"/>
        <v>87899</v>
      </c>
      <c r="J6" s="269">
        <f t="shared" si="2"/>
        <v>85946</v>
      </c>
      <c r="K6" s="269">
        <f t="shared" si="2"/>
        <v>86922</v>
      </c>
      <c r="L6" s="269">
        <f t="shared" si="2"/>
        <v>85791.3125</v>
      </c>
      <c r="M6" s="269">
        <f t="shared" si="2"/>
        <v>87378.031249999985</v>
      </c>
      <c r="N6" s="269">
        <f t="shared" si="2"/>
        <v>86646</v>
      </c>
      <c r="O6" s="269">
        <f t="shared" si="2"/>
        <v>1036702.3437499999</v>
      </c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71"/>
    </row>
    <row r="8" spans="1:15" ht="9.9499999999999993" customHeight="1" x14ac:dyDescent="0.25">
      <c r="A8" s="36" t="s">
        <v>28</v>
      </c>
      <c r="B8" s="37">
        <v>2024</v>
      </c>
      <c r="C8" s="50">
        <v>61</v>
      </c>
      <c r="D8" s="50">
        <v>65</v>
      </c>
      <c r="E8" s="50">
        <v>76</v>
      </c>
      <c r="F8" s="50">
        <v>75</v>
      </c>
      <c r="G8" s="50">
        <v>73</v>
      </c>
      <c r="H8" s="50">
        <v>74</v>
      </c>
      <c r="I8" s="50">
        <v>70</v>
      </c>
      <c r="J8" s="50">
        <v>70</v>
      </c>
      <c r="K8" s="50">
        <v>74</v>
      </c>
      <c r="L8" s="50">
        <v>73</v>
      </c>
      <c r="M8" s="50">
        <v>77</v>
      </c>
      <c r="N8" s="50">
        <v>84</v>
      </c>
      <c r="O8" s="268">
        <f>SUM(C8:N8)</f>
        <v>872</v>
      </c>
    </row>
    <row r="9" spans="1:15" ht="9.9499999999999993" customHeight="1" x14ac:dyDescent="0.25">
      <c r="A9" s="36"/>
      <c r="B9" s="37">
        <v>2025</v>
      </c>
      <c r="C9" s="50">
        <v>187</v>
      </c>
      <c r="D9" s="50">
        <v>197</v>
      </c>
      <c r="E9" s="50">
        <v>197</v>
      </c>
      <c r="F9" s="50">
        <v>194</v>
      </c>
      <c r="G9" s="50">
        <v>195</v>
      </c>
      <c r="H9" s="50">
        <v>195</v>
      </c>
      <c r="I9" s="50">
        <v>173.75</v>
      </c>
      <c r="J9" s="50">
        <v>196</v>
      </c>
      <c r="K9" s="50">
        <v>190</v>
      </c>
      <c r="L9" s="50">
        <v>174</v>
      </c>
      <c r="M9" s="149">
        <v>189.875</v>
      </c>
      <c r="N9" s="50">
        <v>188</v>
      </c>
      <c r="O9" s="268">
        <f t="shared" ref="O9:O65" si="3">SUM(C9:N9)</f>
        <v>2276.625</v>
      </c>
    </row>
    <row r="10" spans="1:15" ht="9.9499999999999993" customHeight="1" x14ac:dyDescent="0.25">
      <c r="A10" s="36" t="s">
        <v>29</v>
      </c>
      <c r="B10" s="37">
        <v>2024</v>
      </c>
      <c r="C10" s="50">
        <v>6664</v>
      </c>
      <c r="D10" s="50">
        <v>5061</v>
      </c>
      <c r="E10" s="50">
        <v>5047</v>
      </c>
      <c r="F10" s="50">
        <v>5110</v>
      </c>
      <c r="G10" s="50">
        <v>5080</v>
      </c>
      <c r="H10" s="50">
        <v>5089</v>
      </c>
      <c r="I10" s="50">
        <v>5122</v>
      </c>
      <c r="J10" s="50">
        <v>5229</v>
      </c>
      <c r="K10" s="50">
        <v>5181</v>
      </c>
      <c r="L10" s="50">
        <v>5398</v>
      </c>
      <c r="M10" s="50">
        <v>5222</v>
      </c>
      <c r="N10" s="50">
        <v>5319</v>
      </c>
      <c r="O10" s="268">
        <f t="shared" si="3"/>
        <v>63522</v>
      </c>
    </row>
    <row r="11" spans="1:15" ht="9.9499999999999993" customHeight="1" x14ac:dyDescent="0.25">
      <c r="A11" s="36"/>
      <c r="B11" s="37">
        <v>2025</v>
      </c>
      <c r="C11" s="50">
        <v>5509</v>
      </c>
      <c r="D11" s="50">
        <v>5235</v>
      </c>
      <c r="E11" s="50">
        <v>5235</v>
      </c>
      <c r="F11" s="50">
        <v>5193</v>
      </c>
      <c r="G11" s="50">
        <v>5207</v>
      </c>
      <c r="H11" s="50">
        <v>5212</v>
      </c>
      <c r="I11" s="50">
        <v>5293</v>
      </c>
      <c r="J11" s="50">
        <v>5218</v>
      </c>
      <c r="K11" s="50">
        <v>5233</v>
      </c>
      <c r="L11" s="50">
        <v>5134</v>
      </c>
      <c r="M11" s="149">
        <v>5246.9</v>
      </c>
      <c r="N11" s="50">
        <v>5237</v>
      </c>
      <c r="O11" s="268">
        <f t="shared" si="3"/>
        <v>62952.9</v>
      </c>
    </row>
    <row r="12" spans="1:15" ht="9.9499999999999993" customHeight="1" x14ac:dyDescent="0.25">
      <c r="A12" s="36" t="s">
        <v>92</v>
      </c>
      <c r="B12" s="37">
        <v>2024</v>
      </c>
      <c r="C12" s="50">
        <v>4637</v>
      </c>
      <c r="D12" s="50">
        <v>4230</v>
      </c>
      <c r="E12" s="50">
        <v>4290</v>
      </c>
      <c r="F12" s="50">
        <v>4200</v>
      </c>
      <c r="G12" s="50">
        <v>4035</v>
      </c>
      <c r="H12" s="50">
        <v>3900</v>
      </c>
      <c r="I12" s="50">
        <v>4550</v>
      </c>
      <c r="J12" s="50">
        <v>4525</v>
      </c>
      <c r="K12" s="50">
        <v>4503</v>
      </c>
      <c r="L12" s="50">
        <v>4355</v>
      </c>
      <c r="M12" s="50">
        <v>4545</v>
      </c>
      <c r="N12" s="50">
        <v>4845</v>
      </c>
      <c r="O12" s="268">
        <f t="shared" si="3"/>
        <v>52615</v>
      </c>
    </row>
    <row r="13" spans="1:15" ht="9.9499999999999993" customHeight="1" x14ac:dyDescent="0.25">
      <c r="A13" s="36"/>
      <c r="B13" s="37">
        <v>2025</v>
      </c>
      <c r="C13" s="50">
        <v>4128</v>
      </c>
      <c r="D13" s="50">
        <v>4136</v>
      </c>
      <c r="E13" s="50">
        <v>4136</v>
      </c>
      <c r="F13" s="50">
        <v>4133</v>
      </c>
      <c r="G13" s="50">
        <v>4134</v>
      </c>
      <c r="H13" s="50">
        <v>4134</v>
      </c>
      <c r="I13" s="50">
        <v>4113.25</v>
      </c>
      <c r="J13" s="50">
        <v>4135</v>
      </c>
      <c r="K13" s="50">
        <v>4129</v>
      </c>
      <c r="L13" s="50">
        <v>4069</v>
      </c>
      <c r="M13" s="149">
        <v>4124.7250000000004</v>
      </c>
      <c r="N13" s="50">
        <v>4127</v>
      </c>
      <c r="O13" s="268">
        <f t="shared" si="3"/>
        <v>49498.974999999999</v>
      </c>
    </row>
    <row r="14" spans="1:15" ht="9.9499999999999993" customHeight="1" x14ac:dyDescent="0.25">
      <c r="A14" s="36" t="s">
        <v>30</v>
      </c>
      <c r="B14" s="37">
        <v>2024</v>
      </c>
      <c r="C14" s="50">
        <v>4870</v>
      </c>
      <c r="D14" s="50">
        <v>4437</v>
      </c>
      <c r="E14" s="50">
        <v>4719</v>
      </c>
      <c r="F14" s="50">
        <v>3447</v>
      </c>
      <c r="G14" s="50">
        <v>3768</v>
      </c>
      <c r="H14" s="50">
        <v>3127</v>
      </c>
      <c r="I14" s="50">
        <v>4005</v>
      </c>
      <c r="J14" s="50">
        <v>4011</v>
      </c>
      <c r="K14" s="50">
        <v>4617</v>
      </c>
      <c r="L14" s="50">
        <v>4451</v>
      </c>
      <c r="M14" s="50">
        <v>4355</v>
      </c>
      <c r="N14" s="50">
        <v>4307</v>
      </c>
      <c r="O14" s="268">
        <f t="shared" si="3"/>
        <v>50114</v>
      </c>
    </row>
    <row r="15" spans="1:15" ht="9.9499999999999993" customHeight="1" x14ac:dyDescent="0.25">
      <c r="A15" s="36"/>
      <c r="B15" s="37">
        <v>2025</v>
      </c>
      <c r="C15" s="50">
        <v>4968</v>
      </c>
      <c r="D15" s="50">
        <v>4526</v>
      </c>
      <c r="E15" s="50">
        <v>4815</v>
      </c>
      <c r="F15" s="50">
        <v>3547</v>
      </c>
      <c r="G15" s="50">
        <v>3857</v>
      </c>
      <c r="H15" s="50">
        <v>3754</v>
      </c>
      <c r="I15" s="50">
        <v>4464</v>
      </c>
      <c r="J15" s="50">
        <v>4186</v>
      </c>
      <c r="K15" s="50">
        <v>4065</v>
      </c>
      <c r="L15" s="50">
        <v>4217.25</v>
      </c>
      <c r="M15" s="149">
        <v>4329.9250000000002</v>
      </c>
      <c r="N15" s="50">
        <v>4425</v>
      </c>
      <c r="O15" s="268">
        <f t="shared" si="3"/>
        <v>51154.175000000003</v>
      </c>
    </row>
    <row r="16" spans="1:15" ht="9.9499999999999993" customHeight="1" x14ac:dyDescent="0.25">
      <c r="A16" s="39" t="s">
        <v>0</v>
      </c>
      <c r="B16" s="37">
        <v>2024</v>
      </c>
      <c r="C16" s="50">
        <f>C18+C20+C22</f>
        <v>3374</v>
      </c>
      <c r="D16" s="50">
        <f t="shared" ref="D16:G16" si="4">D18+D20+D22</f>
        <v>3066</v>
      </c>
      <c r="E16" s="50">
        <f t="shared" si="4"/>
        <v>3298</v>
      </c>
      <c r="F16" s="50">
        <f t="shared" si="4"/>
        <v>3588</v>
      </c>
      <c r="G16" s="50">
        <f t="shared" si="4"/>
        <v>3812</v>
      </c>
      <c r="H16" s="50">
        <f t="shared" ref="H16:N16" si="5">H18+H20+H22</f>
        <v>3525</v>
      </c>
      <c r="I16" s="50">
        <f t="shared" si="5"/>
        <v>3668</v>
      </c>
      <c r="J16" s="50">
        <f t="shared" si="5"/>
        <v>3256</v>
      </c>
      <c r="K16" s="50">
        <f t="shared" si="5"/>
        <v>3390</v>
      </c>
      <c r="L16" s="50">
        <f t="shared" si="5"/>
        <v>3392</v>
      </c>
      <c r="M16" s="50">
        <f t="shared" si="5"/>
        <v>3443</v>
      </c>
      <c r="N16" s="50">
        <f t="shared" si="5"/>
        <v>3832</v>
      </c>
      <c r="O16" s="268">
        <f t="shared" si="3"/>
        <v>41644</v>
      </c>
    </row>
    <row r="17" spans="1:15" ht="9.9499999999999993" customHeight="1" x14ac:dyDescent="0.25">
      <c r="A17" s="39"/>
      <c r="B17" s="37">
        <v>2025</v>
      </c>
      <c r="C17" s="50">
        <f>C19+C21+C23</f>
        <v>3303</v>
      </c>
      <c r="D17" s="50">
        <f t="shared" ref="D17:G17" si="6">D19+D21+D23</f>
        <v>3221</v>
      </c>
      <c r="E17" s="50">
        <f t="shared" si="6"/>
        <v>3321</v>
      </c>
      <c r="F17" s="50">
        <f t="shared" si="6"/>
        <v>3448</v>
      </c>
      <c r="G17" s="50">
        <f t="shared" si="6"/>
        <v>3439</v>
      </c>
      <c r="H17" s="50">
        <f t="shared" ref="H17:N17" si="7">H19+H21+H23</f>
        <v>3335</v>
      </c>
      <c r="I17" s="50">
        <f t="shared" si="7"/>
        <v>3323.25</v>
      </c>
      <c r="J17" s="50">
        <f t="shared" si="7"/>
        <v>3357</v>
      </c>
      <c r="K17" s="50">
        <f t="shared" si="7"/>
        <v>3364</v>
      </c>
      <c r="L17" s="50">
        <f t="shared" si="7"/>
        <v>3247.5</v>
      </c>
      <c r="M17" s="50">
        <f t="shared" si="7"/>
        <v>3335.875</v>
      </c>
      <c r="N17" s="50">
        <f t="shared" si="7"/>
        <v>3365</v>
      </c>
      <c r="O17" s="268">
        <f t="shared" si="3"/>
        <v>40059.625</v>
      </c>
    </row>
    <row r="18" spans="1:15" ht="9.9499999999999993" customHeight="1" x14ac:dyDescent="0.25">
      <c r="A18" s="36" t="s">
        <v>41</v>
      </c>
      <c r="B18" s="37">
        <v>2024</v>
      </c>
      <c r="C18" s="50">
        <v>1143</v>
      </c>
      <c r="D18" s="50">
        <v>1078</v>
      </c>
      <c r="E18" s="50">
        <v>1128</v>
      </c>
      <c r="F18" s="50">
        <v>1090</v>
      </c>
      <c r="G18" s="50">
        <v>1187</v>
      </c>
      <c r="H18" s="50">
        <v>1312</v>
      </c>
      <c r="I18" s="50">
        <v>1290</v>
      </c>
      <c r="J18" s="50">
        <v>1120</v>
      </c>
      <c r="K18" s="50">
        <v>1228</v>
      </c>
      <c r="L18" s="50">
        <v>1050</v>
      </c>
      <c r="M18" s="50">
        <v>1105</v>
      </c>
      <c r="N18" s="50">
        <v>1278</v>
      </c>
      <c r="O18" s="268">
        <f t="shared" si="3"/>
        <v>14009</v>
      </c>
    </row>
    <row r="19" spans="1:15" ht="9.9499999999999993" customHeight="1" x14ac:dyDescent="0.25">
      <c r="A19" s="36"/>
      <c r="B19" s="37">
        <v>2025</v>
      </c>
      <c r="C19" s="50">
        <v>1204</v>
      </c>
      <c r="D19" s="50">
        <v>1137</v>
      </c>
      <c r="E19" s="50">
        <v>1137</v>
      </c>
      <c r="F19" s="50">
        <v>1159</v>
      </c>
      <c r="G19" s="50">
        <v>1152</v>
      </c>
      <c r="H19" s="50">
        <v>1149</v>
      </c>
      <c r="I19" s="50">
        <v>1159.25</v>
      </c>
      <c r="J19" s="50">
        <v>1146</v>
      </c>
      <c r="K19" s="50">
        <v>1152</v>
      </c>
      <c r="L19" s="50">
        <v>1109</v>
      </c>
      <c r="M19" s="149">
        <v>1150.425</v>
      </c>
      <c r="N19" s="50">
        <v>1153</v>
      </c>
      <c r="O19" s="268">
        <f t="shared" si="3"/>
        <v>13807.674999999999</v>
      </c>
    </row>
    <row r="20" spans="1:15" ht="9.9499999999999993" customHeight="1" x14ac:dyDescent="0.25">
      <c r="A20" s="36" t="s">
        <v>1</v>
      </c>
      <c r="B20" s="37">
        <v>2024</v>
      </c>
      <c r="C20" s="50">
        <v>976</v>
      </c>
      <c r="D20" s="50">
        <v>883</v>
      </c>
      <c r="E20" s="50">
        <v>1062</v>
      </c>
      <c r="F20" s="50">
        <v>1343</v>
      </c>
      <c r="G20" s="50">
        <v>1353</v>
      </c>
      <c r="H20" s="50">
        <v>1017</v>
      </c>
      <c r="I20" s="50">
        <v>1053</v>
      </c>
      <c r="J20" s="50">
        <v>1106</v>
      </c>
      <c r="K20" s="50">
        <v>898</v>
      </c>
      <c r="L20" s="50">
        <v>1084</v>
      </c>
      <c r="M20" s="50">
        <v>1062</v>
      </c>
      <c r="N20" s="50">
        <v>1159</v>
      </c>
      <c r="O20" s="268">
        <f t="shared" si="3"/>
        <v>12996</v>
      </c>
    </row>
    <row r="21" spans="1:15" ht="9.9499999999999993" customHeight="1" x14ac:dyDescent="0.25">
      <c r="A21" s="36"/>
      <c r="B21" s="37">
        <v>2025</v>
      </c>
      <c r="C21" s="50">
        <v>912</v>
      </c>
      <c r="D21" s="50">
        <v>942</v>
      </c>
      <c r="E21" s="50">
        <v>1042</v>
      </c>
      <c r="F21" s="50">
        <v>1132</v>
      </c>
      <c r="G21" s="50">
        <v>1135</v>
      </c>
      <c r="H21" s="50">
        <v>1036</v>
      </c>
      <c r="I21" s="50">
        <v>1007</v>
      </c>
      <c r="J21" s="50">
        <v>1063</v>
      </c>
      <c r="K21" s="50">
        <v>1060</v>
      </c>
      <c r="L21" s="50">
        <v>1041.5</v>
      </c>
      <c r="M21" s="149">
        <v>1037.05</v>
      </c>
      <c r="N21" s="50">
        <v>1059</v>
      </c>
      <c r="O21" s="268">
        <f t="shared" si="3"/>
        <v>12466.55</v>
      </c>
    </row>
    <row r="22" spans="1:15" ht="9.9499999999999993" customHeight="1" x14ac:dyDescent="0.25">
      <c r="A22" s="36" t="s">
        <v>2</v>
      </c>
      <c r="B22" s="37">
        <v>2024</v>
      </c>
      <c r="C22" s="50">
        <v>1255</v>
      </c>
      <c r="D22" s="50">
        <v>1105</v>
      </c>
      <c r="E22" s="50">
        <v>1108</v>
      </c>
      <c r="F22" s="50">
        <v>1155</v>
      </c>
      <c r="G22" s="50">
        <v>1272</v>
      </c>
      <c r="H22" s="50">
        <v>1196</v>
      </c>
      <c r="I22" s="50">
        <v>1325</v>
      </c>
      <c r="J22" s="50">
        <v>1030</v>
      </c>
      <c r="K22" s="50">
        <v>1264</v>
      </c>
      <c r="L22" s="50">
        <v>1258</v>
      </c>
      <c r="M22" s="50">
        <v>1276</v>
      </c>
      <c r="N22" s="50">
        <v>1395</v>
      </c>
      <c r="O22" s="268">
        <f t="shared" si="3"/>
        <v>14639</v>
      </c>
    </row>
    <row r="23" spans="1:15" ht="9.9499999999999993" customHeight="1" x14ac:dyDescent="0.25">
      <c r="A23" s="36"/>
      <c r="B23" s="37">
        <v>2025</v>
      </c>
      <c r="C23" s="50">
        <v>1187</v>
      </c>
      <c r="D23" s="50">
        <v>1142</v>
      </c>
      <c r="E23" s="50">
        <v>1142</v>
      </c>
      <c r="F23" s="50">
        <v>1157</v>
      </c>
      <c r="G23" s="50">
        <v>1152</v>
      </c>
      <c r="H23" s="50">
        <v>1150</v>
      </c>
      <c r="I23" s="50">
        <v>1157</v>
      </c>
      <c r="J23" s="50">
        <v>1148</v>
      </c>
      <c r="K23" s="50">
        <v>1152</v>
      </c>
      <c r="L23" s="50">
        <v>1097</v>
      </c>
      <c r="M23" s="149">
        <v>1148.4000000000001</v>
      </c>
      <c r="N23" s="50">
        <v>1153</v>
      </c>
      <c r="O23" s="268">
        <f t="shared" si="3"/>
        <v>13785.4</v>
      </c>
    </row>
    <row r="24" spans="1:15" ht="9.9499999999999993" customHeight="1" x14ac:dyDescent="0.25">
      <c r="A24" s="36" t="s">
        <v>3</v>
      </c>
      <c r="B24" s="37">
        <v>2024</v>
      </c>
      <c r="C24" s="50">
        <v>909</v>
      </c>
      <c r="D24" s="50">
        <v>1031</v>
      </c>
      <c r="E24" s="50">
        <v>998</v>
      </c>
      <c r="F24" s="50">
        <v>856</v>
      </c>
      <c r="G24" s="50">
        <v>1066</v>
      </c>
      <c r="H24" s="50">
        <v>1131</v>
      </c>
      <c r="I24" s="50">
        <v>1151</v>
      </c>
      <c r="J24" s="50">
        <v>1184</v>
      </c>
      <c r="K24" s="50">
        <v>1047</v>
      </c>
      <c r="L24" s="50">
        <v>1088</v>
      </c>
      <c r="M24" s="50">
        <v>1183</v>
      </c>
      <c r="N24" s="50">
        <v>1393</v>
      </c>
      <c r="O24" s="268">
        <f t="shared" si="3"/>
        <v>13037</v>
      </c>
    </row>
    <row r="25" spans="1:15" ht="9.9499999999999993" customHeight="1" x14ac:dyDescent="0.25">
      <c r="A25" s="36"/>
      <c r="B25" s="37">
        <v>2025</v>
      </c>
      <c r="C25" s="50">
        <v>984</v>
      </c>
      <c r="D25" s="50">
        <v>991</v>
      </c>
      <c r="E25" s="50">
        <v>973</v>
      </c>
      <c r="F25" s="50">
        <v>1071</v>
      </c>
      <c r="G25" s="50">
        <v>989</v>
      </c>
      <c r="H25" s="50">
        <v>1034</v>
      </c>
      <c r="I25" s="50">
        <v>1004.75</v>
      </c>
      <c r="J25" s="50">
        <v>1006</v>
      </c>
      <c r="K25" s="50">
        <v>1008</v>
      </c>
      <c r="L25" s="50">
        <v>1044</v>
      </c>
      <c r="M25" s="149">
        <v>1010.475</v>
      </c>
      <c r="N25" s="50">
        <v>1009</v>
      </c>
      <c r="O25" s="268">
        <f t="shared" si="3"/>
        <v>12124.225</v>
      </c>
    </row>
    <row r="26" spans="1:15" ht="9.9499999999999993" customHeight="1" x14ac:dyDescent="0.25">
      <c r="A26" s="36" t="s">
        <v>4</v>
      </c>
      <c r="B26" s="37">
        <v>2024</v>
      </c>
      <c r="C26" s="50">
        <v>3090</v>
      </c>
      <c r="D26" s="50">
        <v>2924</v>
      </c>
      <c r="E26" s="50">
        <v>2981</v>
      </c>
      <c r="F26" s="50">
        <v>3024</v>
      </c>
      <c r="G26" s="50">
        <v>3103</v>
      </c>
      <c r="H26" s="50">
        <v>3094</v>
      </c>
      <c r="I26" s="50">
        <v>3102</v>
      </c>
      <c r="J26" s="50">
        <v>3782</v>
      </c>
      <c r="K26" s="50">
        <v>3506</v>
      </c>
      <c r="L26" s="50">
        <v>3488</v>
      </c>
      <c r="M26" s="50">
        <v>3476</v>
      </c>
      <c r="N26" s="50">
        <v>3538</v>
      </c>
      <c r="O26" s="268">
        <f t="shared" si="3"/>
        <v>39108</v>
      </c>
    </row>
    <row r="27" spans="1:15" ht="9.9499999999999993" customHeight="1" x14ac:dyDescent="0.25">
      <c r="A27" s="36"/>
      <c r="B27" s="37">
        <v>2025</v>
      </c>
      <c r="C27" s="50">
        <v>3489</v>
      </c>
      <c r="D27" s="50">
        <v>3297</v>
      </c>
      <c r="E27" s="50">
        <v>3346</v>
      </c>
      <c r="F27" s="50">
        <v>3246</v>
      </c>
      <c r="G27" s="50">
        <v>3102</v>
      </c>
      <c r="H27" s="50">
        <v>3110</v>
      </c>
      <c r="I27" s="50">
        <v>3344.5</v>
      </c>
      <c r="J27" s="50">
        <v>3248</v>
      </c>
      <c r="K27" s="50">
        <v>3201</v>
      </c>
      <c r="L27" s="50">
        <v>3225.875</v>
      </c>
      <c r="M27" s="149">
        <v>3260.9375</v>
      </c>
      <c r="N27" s="50">
        <v>3186</v>
      </c>
      <c r="O27" s="268">
        <f t="shared" si="3"/>
        <v>39056.3125</v>
      </c>
    </row>
    <row r="28" spans="1:15" ht="9.9499999999999993" customHeight="1" x14ac:dyDescent="0.25">
      <c r="A28" s="36" t="s">
        <v>5</v>
      </c>
      <c r="B28" s="37">
        <v>2024</v>
      </c>
      <c r="C28" s="50">
        <v>29590</v>
      </c>
      <c r="D28" s="50">
        <v>27525</v>
      </c>
      <c r="E28" s="50">
        <v>28142</v>
      </c>
      <c r="F28" s="50">
        <v>31450</v>
      </c>
      <c r="G28" s="50">
        <v>33045</v>
      </c>
      <c r="H28" s="50">
        <v>25368</v>
      </c>
      <c r="I28" s="50">
        <v>30601</v>
      </c>
      <c r="J28" s="50">
        <v>30960</v>
      </c>
      <c r="K28" s="50">
        <v>29105</v>
      </c>
      <c r="L28" s="50">
        <v>29700</v>
      </c>
      <c r="M28" s="50">
        <v>28875</v>
      </c>
      <c r="N28" s="50">
        <v>28421</v>
      </c>
      <c r="O28" s="268">
        <f t="shared" si="3"/>
        <v>352782</v>
      </c>
    </row>
    <row r="29" spans="1:15" ht="9.9499999999999993" customHeight="1" x14ac:dyDescent="0.25">
      <c r="A29" s="36"/>
      <c r="B29" s="37">
        <v>2025</v>
      </c>
      <c r="C29" s="50">
        <v>28973</v>
      </c>
      <c r="D29" s="50">
        <v>28596</v>
      </c>
      <c r="E29" s="50">
        <v>28596</v>
      </c>
      <c r="F29" s="50">
        <v>30722</v>
      </c>
      <c r="G29" s="50">
        <v>30680</v>
      </c>
      <c r="H29" s="50">
        <v>28666</v>
      </c>
      <c r="I29" s="50">
        <v>29721.75</v>
      </c>
      <c r="J29" s="50">
        <v>29649</v>
      </c>
      <c r="K29" s="50">
        <v>29679</v>
      </c>
      <c r="L29" s="50">
        <v>29047</v>
      </c>
      <c r="M29" s="149">
        <v>29732.974999999999</v>
      </c>
      <c r="N29" s="50">
        <v>29689</v>
      </c>
      <c r="O29" s="268">
        <f t="shared" si="3"/>
        <v>353751.72499999998</v>
      </c>
    </row>
    <row r="30" spans="1:15" ht="9.9499999999999993" customHeight="1" x14ac:dyDescent="0.25">
      <c r="A30" s="36" t="s">
        <v>38</v>
      </c>
      <c r="B30" s="37">
        <v>2024</v>
      </c>
      <c r="C30" s="50">
        <v>2333</v>
      </c>
      <c r="D30" s="50">
        <v>2100</v>
      </c>
      <c r="E30" s="50">
        <v>2130</v>
      </c>
      <c r="F30" s="50">
        <v>2356</v>
      </c>
      <c r="G30" s="50">
        <v>2314</v>
      </c>
      <c r="H30" s="50">
        <v>2117</v>
      </c>
      <c r="I30" s="50">
        <v>1950</v>
      </c>
      <c r="J30" s="50">
        <v>2059</v>
      </c>
      <c r="K30" s="50">
        <v>1969</v>
      </c>
      <c r="L30" s="50">
        <v>1564</v>
      </c>
      <c r="M30" s="50">
        <v>1911</v>
      </c>
      <c r="N30" s="50">
        <v>1431</v>
      </c>
      <c r="O30" s="268">
        <f t="shared" si="3"/>
        <v>24234</v>
      </c>
    </row>
    <row r="31" spans="1:15" ht="9.9499999999999993" customHeight="1" x14ac:dyDescent="0.25">
      <c r="A31" s="36"/>
      <c r="B31" s="37">
        <v>2025</v>
      </c>
      <c r="C31" s="50">
        <v>2217</v>
      </c>
      <c r="D31" s="50">
        <v>2117</v>
      </c>
      <c r="E31" s="50">
        <v>2117</v>
      </c>
      <c r="F31" s="50">
        <v>2150</v>
      </c>
      <c r="G31" s="50">
        <v>2139</v>
      </c>
      <c r="H31" s="50">
        <v>2135</v>
      </c>
      <c r="I31" s="50">
        <v>2150.25</v>
      </c>
      <c r="J31" s="50">
        <v>2131</v>
      </c>
      <c r="K31" s="50">
        <v>2139</v>
      </c>
      <c r="L31" s="50">
        <v>2069</v>
      </c>
      <c r="M31" s="149">
        <v>2136.4250000000002</v>
      </c>
      <c r="N31" s="50">
        <v>2141</v>
      </c>
      <c r="O31" s="268">
        <f t="shared" si="3"/>
        <v>25641.674999999999</v>
      </c>
    </row>
    <row r="32" spans="1:15" ht="9.9499999999999993" customHeight="1" x14ac:dyDescent="0.25">
      <c r="A32" s="36" t="s">
        <v>39</v>
      </c>
      <c r="B32" s="37">
        <v>2024</v>
      </c>
      <c r="C32" s="50">
        <v>2962</v>
      </c>
      <c r="D32" s="50">
        <v>2788</v>
      </c>
      <c r="E32" s="50">
        <v>2633</v>
      </c>
      <c r="F32" s="50">
        <v>2477</v>
      </c>
      <c r="G32" s="50">
        <v>2510</v>
      </c>
      <c r="H32" s="50">
        <v>2701</v>
      </c>
      <c r="I32" s="50">
        <v>2906</v>
      </c>
      <c r="J32" s="50">
        <v>2781</v>
      </c>
      <c r="K32" s="50">
        <v>2288</v>
      </c>
      <c r="L32" s="50">
        <v>1426</v>
      </c>
      <c r="M32" s="50">
        <v>1442</v>
      </c>
      <c r="N32" s="50">
        <v>1595</v>
      </c>
      <c r="O32" s="268">
        <f t="shared" si="3"/>
        <v>28509</v>
      </c>
    </row>
    <row r="33" spans="1:15" ht="9.9499999999999993" customHeight="1" x14ac:dyDescent="0.25">
      <c r="A33" s="36"/>
      <c r="B33" s="37">
        <v>2025</v>
      </c>
      <c r="C33" s="50">
        <v>1783</v>
      </c>
      <c r="D33" s="50">
        <v>1718</v>
      </c>
      <c r="E33" s="50">
        <v>1718</v>
      </c>
      <c r="F33" s="50">
        <v>1740</v>
      </c>
      <c r="G33" s="50">
        <v>1733</v>
      </c>
      <c r="H33" s="50">
        <v>1730</v>
      </c>
      <c r="I33" s="50">
        <v>1739.75</v>
      </c>
      <c r="J33" s="50">
        <v>1727</v>
      </c>
      <c r="K33" s="50">
        <v>1732</v>
      </c>
      <c r="L33" s="50">
        <v>1673</v>
      </c>
      <c r="M33" s="149">
        <v>1729.375</v>
      </c>
      <c r="N33" s="50">
        <v>1734</v>
      </c>
      <c r="O33" s="268">
        <f t="shared" si="3"/>
        <v>20757.125</v>
      </c>
    </row>
    <row r="34" spans="1:15" ht="9.9499999999999993" customHeight="1" x14ac:dyDescent="0.25">
      <c r="A34" s="36" t="s">
        <v>40</v>
      </c>
      <c r="B34" s="37">
        <v>2024</v>
      </c>
      <c r="C34" s="50">
        <v>518</v>
      </c>
      <c r="D34" s="50">
        <v>504</v>
      </c>
      <c r="E34" s="50">
        <v>436</v>
      </c>
      <c r="F34" s="50">
        <v>412</v>
      </c>
      <c r="G34" s="50">
        <v>372</v>
      </c>
      <c r="H34" s="50">
        <v>425</v>
      </c>
      <c r="I34" s="50">
        <v>348</v>
      </c>
      <c r="J34" s="50">
        <v>307</v>
      </c>
      <c r="K34" s="50">
        <v>201</v>
      </c>
      <c r="L34" s="50">
        <v>313</v>
      </c>
      <c r="M34" s="50">
        <v>216</v>
      </c>
      <c r="N34" s="50">
        <v>85</v>
      </c>
      <c r="O34" s="268">
        <f t="shared" si="3"/>
        <v>4137</v>
      </c>
    </row>
    <row r="35" spans="1:15" ht="9.9499999999999993" customHeight="1" x14ac:dyDescent="0.25">
      <c r="A35" s="36"/>
      <c r="B35" s="37">
        <v>2025</v>
      </c>
      <c r="C35" s="50">
        <v>438</v>
      </c>
      <c r="D35" s="50">
        <v>509</v>
      </c>
      <c r="E35" s="50">
        <v>509</v>
      </c>
      <c r="F35" s="50">
        <v>485</v>
      </c>
      <c r="G35" s="50">
        <v>493</v>
      </c>
      <c r="H35" s="50">
        <v>496</v>
      </c>
      <c r="I35" s="50">
        <v>485.25</v>
      </c>
      <c r="J35" s="50">
        <v>499</v>
      </c>
      <c r="K35" s="50">
        <v>493</v>
      </c>
      <c r="L35" s="50">
        <v>481</v>
      </c>
      <c r="M35" s="149">
        <v>488.82499999999999</v>
      </c>
      <c r="N35" s="50">
        <v>491</v>
      </c>
      <c r="O35" s="268">
        <f t="shared" si="3"/>
        <v>5868.0749999999998</v>
      </c>
    </row>
    <row r="36" spans="1:15" ht="9.9499999999999993" customHeight="1" x14ac:dyDescent="0.25">
      <c r="A36" s="36" t="s">
        <v>16</v>
      </c>
      <c r="B36" s="37">
        <v>2024</v>
      </c>
      <c r="C36" s="50">
        <v>856</v>
      </c>
      <c r="D36" s="50">
        <v>1275</v>
      </c>
      <c r="E36" s="50">
        <v>1247</v>
      </c>
      <c r="F36" s="50">
        <v>1347</v>
      </c>
      <c r="G36" s="50">
        <v>1022</v>
      </c>
      <c r="H36" s="50">
        <v>1053</v>
      </c>
      <c r="I36" s="50">
        <v>1120</v>
      </c>
      <c r="J36" s="50">
        <v>1316</v>
      </c>
      <c r="K36" s="50">
        <v>1025</v>
      </c>
      <c r="L36" s="50">
        <v>1594</v>
      </c>
      <c r="M36" s="50">
        <v>1562</v>
      </c>
      <c r="N36" s="50">
        <v>998</v>
      </c>
      <c r="O36" s="268">
        <f t="shared" si="3"/>
        <v>14415</v>
      </c>
    </row>
    <row r="37" spans="1:15" ht="9.9499999999999993" customHeight="1" x14ac:dyDescent="0.25">
      <c r="A37" s="36"/>
      <c r="B37" s="37">
        <v>2025</v>
      </c>
      <c r="C37" s="50">
        <v>918</v>
      </c>
      <c r="D37" s="50">
        <v>948</v>
      </c>
      <c r="E37" s="50">
        <v>948</v>
      </c>
      <c r="F37" s="50">
        <v>938</v>
      </c>
      <c r="G37" s="50">
        <v>941</v>
      </c>
      <c r="H37" s="50">
        <v>942</v>
      </c>
      <c r="I37" s="50">
        <v>938</v>
      </c>
      <c r="J37" s="50">
        <v>944</v>
      </c>
      <c r="K37" s="50">
        <v>941</v>
      </c>
      <c r="L37" s="50">
        <v>903</v>
      </c>
      <c r="M37" s="149">
        <v>936.1</v>
      </c>
      <c r="N37" s="50">
        <v>940</v>
      </c>
      <c r="O37" s="268">
        <f t="shared" si="3"/>
        <v>11237.1</v>
      </c>
    </row>
    <row r="38" spans="1:15" ht="9.9499999999999993" customHeight="1" x14ac:dyDescent="0.25">
      <c r="A38" s="36" t="s">
        <v>17</v>
      </c>
      <c r="B38" s="37">
        <v>2024</v>
      </c>
      <c r="C38" s="50">
        <v>42</v>
      </c>
      <c r="D38" s="50">
        <v>90</v>
      </c>
      <c r="E38" s="50">
        <v>149</v>
      </c>
      <c r="F38" s="50">
        <v>36</v>
      </c>
      <c r="G38" s="50">
        <v>68</v>
      </c>
      <c r="H38" s="50">
        <v>47</v>
      </c>
      <c r="I38" s="50">
        <v>116</v>
      </c>
      <c r="J38" s="50">
        <v>112</v>
      </c>
      <c r="K38" s="50">
        <v>102</v>
      </c>
      <c r="L38" s="50">
        <v>44</v>
      </c>
      <c r="M38" s="50">
        <v>136</v>
      </c>
      <c r="N38" s="50">
        <v>154</v>
      </c>
      <c r="O38" s="268">
        <f t="shared" si="3"/>
        <v>1096</v>
      </c>
    </row>
    <row r="39" spans="1:15" ht="9.9499999999999993" customHeight="1" x14ac:dyDescent="0.25">
      <c r="A39" s="36"/>
      <c r="B39" s="37">
        <v>2025</v>
      </c>
      <c r="C39" s="50">
        <v>106</v>
      </c>
      <c r="D39" s="50">
        <v>137</v>
      </c>
      <c r="E39" s="50">
        <v>137</v>
      </c>
      <c r="F39" s="50">
        <v>127</v>
      </c>
      <c r="G39" s="50">
        <v>130</v>
      </c>
      <c r="H39" s="50">
        <v>131</v>
      </c>
      <c r="I39" s="50">
        <v>126.75</v>
      </c>
      <c r="J39" s="50">
        <v>133</v>
      </c>
      <c r="K39" s="50">
        <v>130</v>
      </c>
      <c r="L39" s="50">
        <v>99</v>
      </c>
      <c r="M39" s="149">
        <v>125.675</v>
      </c>
      <c r="N39" s="50">
        <v>129</v>
      </c>
      <c r="O39" s="268">
        <f t="shared" si="3"/>
        <v>1511.425</v>
      </c>
    </row>
    <row r="40" spans="1:15" ht="9.9499999999999993" customHeight="1" x14ac:dyDescent="0.25">
      <c r="A40" s="36" t="s">
        <v>18</v>
      </c>
      <c r="B40" s="37">
        <v>2024</v>
      </c>
      <c r="C40" s="50">
        <v>10200</v>
      </c>
      <c r="D40" s="50">
        <v>9876</v>
      </c>
      <c r="E40" s="50">
        <v>10572</v>
      </c>
      <c r="F40" s="50">
        <v>10369</v>
      </c>
      <c r="G40" s="50">
        <v>10862</v>
      </c>
      <c r="H40" s="50">
        <v>10199</v>
      </c>
      <c r="I40" s="50">
        <v>11373</v>
      </c>
      <c r="J40" s="50">
        <v>11053</v>
      </c>
      <c r="K40" s="50">
        <v>11078</v>
      </c>
      <c r="L40" s="50">
        <v>11140</v>
      </c>
      <c r="M40" s="50">
        <v>10810</v>
      </c>
      <c r="N40" s="50">
        <v>10768</v>
      </c>
      <c r="O40" s="268">
        <f t="shared" si="3"/>
        <v>128300</v>
      </c>
    </row>
    <row r="41" spans="1:15" ht="9.9499999999999993" customHeight="1" x14ac:dyDescent="0.25">
      <c r="A41" s="36"/>
      <c r="B41" s="37">
        <v>2025</v>
      </c>
      <c r="C41" s="50">
        <v>9677</v>
      </c>
      <c r="D41" s="50">
        <v>9133</v>
      </c>
      <c r="E41" s="50">
        <v>9133</v>
      </c>
      <c r="F41" s="50">
        <v>9314</v>
      </c>
      <c r="G41" s="50">
        <v>9254</v>
      </c>
      <c r="H41" s="50">
        <v>9234</v>
      </c>
      <c r="I41" s="50">
        <v>10267</v>
      </c>
      <c r="J41" s="50">
        <v>9209</v>
      </c>
      <c r="K41" s="50">
        <v>9503</v>
      </c>
      <c r="L41" s="50">
        <v>9303.25</v>
      </c>
      <c r="M41" s="149">
        <v>9302.7250000000004</v>
      </c>
      <c r="N41" s="50">
        <v>9252</v>
      </c>
      <c r="O41" s="268">
        <f t="shared" si="3"/>
        <v>112581.97500000001</v>
      </c>
    </row>
    <row r="42" spans="1:15" ht="9.9499999999999993" customHeight="1" x14ac:dyDescent="0.25">
      <c r="A42" s="36" t="s">
        <v>19</v>
      </c>
      <c r="B42" s="37">
        <v>2024</v>
      </c>
      <c r="C42" s="50">
        <v>723</v>
      </c>
      <c r="D42" s="50">
        <v>669</v>
      </c>
      <c r="E42" s="50">
        <v>740</v>
      </c>
      <c r="F42" s="50">
        <v>674</v>
      </c>
      <c r="G42" s="50">
        <v>741</v>
      </c>
      <c r="H42" s="50">
        <v>771</v>
      </c>
      <c r="I42" s="50">
        <v>776</v>
      </c>
      <c r="J42" s="50">
        <v>788</v>
      </c>
      <c r="K42" s="50">
        <v>773</v>
      </c>
      <c r="L42" s="50">
        <v>858</v>
      </c>
      <c r="M42" s="50">
        <v>701</v>
      </c>
      <c r="N42" s="50">
        <v>723</v>
      </c>
      <c r="O42" s="268">
        <f t="shared" si="3"/>
        <v>8937</v>
      </c>
    </row>
    <row r="43" spans="1:15" ht="9.9499999999999993" customHeight="1" x14ac:dyDescent="0.25">
      <c r="A43" s="36"/>
      <c r="B43" s="37">
        <v>2025</v>
      </c>
      <c r="C43" s="50">
        <v>847</v>
      </c>
      <c r="D43" s="50">
        <v>738</v>
      </c>
      <c r="E43" s="50">
        <v>846</v>
      </c>
      <c r="F43" s="50">
        <v>808</v>
      </c>
      <c r="G43" s="50">
        <v>826</v>
      </c>
      <c r="H43" s="50">
        <v>697</v>
      </c>
      <c r="I43" s="50">
        <v>809.75</v>
      </c>
      <c r="J43" s="50">
        <v>805</v>
      </c>
      <c r="K43" s="50">
        <v>784</v>
      </c>
      <c r="L43" s="50">
        <v>773.9375</v>
      </c>
      <c r="M43" s="149">
        <v>793.46875</v>
      </c>
      <c r="N43" s="50">
        <v>778</v>
      </c>
      <c r="O43" s="268">
        <f t="shared" si="3"/>
        <v>9506.15625</v>
      </c>
    </row>
    <row r="44" spans="1:15" ht="9.9499999999999993" customHeight="1" x14ac:dyDescent="0.25">
      <c r="A44" s="36" t="s">
        <v>20</v>
      </c>
      <c r="B44" s="37">
        <v>2024</v>
      </c>
      <c r="C44" s="50">
        <v>55</v>
      </c>
      <c r="D44" s="50">
        <v>63</v>
      </c>
      <c r="E44" s="50">
        <v>129</v>
      </c>
      <c r="F44" s="50">
        <v>147</v>
      </c>
      <c r="G44" s="50">
        <v>112</v>
      </c>
      <c r="H44" s="50">
        <v>76</v>
      </c>
      <c r="I44" s="50">
        <v>79</v>
      </c>
      <c r="J44" s="50">
        <v>76</v>
      </c>
      <c r="K44" s="50">
        <v>166</v>
      </c>
      <c r="L44" s="50">
        <v>154</v>
      </c>
      <c r="M44" s="50">
        <v>111</v>
      </c>
      <c r="N44" s="50">
        <v>148</v>
      </c>
      <c r="O44" s="268">
        <f t="shared" si="3"/>
        <v>1316</v>
      </c>
    </row>
    <row r="45" spans="1:15" ht="9.9499999999999993" customHeight="1" x14ac:dyDescent="0.25">
      <c r="A45" s="36"/>
      <c r="B45" s="37">
        <v>2025</v>
      </c>
      <c r="C45" s="50">
        <v>68</v>
      </c>
      <c r="D45" s="50">
        <v>96</v>
      </c>
      <c r="E45" s="50">
        <v>146</v>
      </c>
      <c r="F45" s="50">
        <v>167</v>
      </c>
      <c r="G45" s="50">
        <v>138</v>
      </c>
      <c r="H45" s="50">
        <v>118</v>
      </c>
      <c r="I45" s="50">
        <v>119.25</v>
      </c>
      <c r="J45" s="50">
        <v>137</v>
      </c>
      <c r="K45" s="50">
        <v>128</v>
      </c>
      <c r="L45" s="50">
        <v>107</v>
      </c>
      <c r="M45" s="149">
        <v>122.425</v>
      </c>
      <c r="N45" s="50">
        <v>125</v>
      </c>
      <c r="O45" s="268">
        <f t="shared" si="3"/>
        <v>1471.675</v>
      </c>
    </row>
    <row r="46" spans="1:15" ht="9.9499999999999993" customHeight="1" x14ac:dyDescent="0.25">
      <c r="A46" s="36" t="s">
        <v>132</v>
      </c>
      <c r="B46" s="37">
        <v>2024</v>
      </c>
      <c r="C46" s="50">
        <v>3166</v>
      </c>
      <c r="D46" s="50">
        <v>2821</v>
      </c>
      <c r="E46" s="50">
        <v>2848</v>
      </c>
      <c r="F46" s="50">
        <v>2458</v>
      </c>
      <c r="G46" s="50">
        <v>3329</v>
      </c>
      <c r="H46" s="50">
        <v>2856</v>
      </c>
      <c r="I46" s="50">
        <v>3379</v>
      </c>
      <c r="J46" s="50">
        <v>3481</v>
      </c>
      <c r="K46" s="50">
        <v>2903</v>
      </c>
      <c r="L46" s="50">
        <v>3105</v>
      </c>
      <c r="M46" s="50">
        <v>3127</v>
      </c>
      <c r="N46" s="50">
        <v>3520</v>
      </c>
      <c r="O46" s="268">
        <f t="shared" si="3"/>
        <v>36993</v>
      </c>
    </row>
    <row r="47" spans="1:15" ht="9.9499999999999993" customHeight="1" x14ac:dyDescent="0.25">
      <c r="A47" s="36"/>
      <c r="B47" s="37">
        <v>2025</v>
      </c>
      <c r="C47" s="50">
        <v>3179</v>
      </c>
      <c r="D47" s="50">
        <v>2980</v>
      </c>
      <c r="E47" s="50">
        <v>2980</v>
      </c>
      <c r="F47" s="50">
        <v>2580</v>
      </c>
      <c r="G47" s="50">
        <v>3380</v>
      </c>
      <c r="H47" s="50">
        <v>2980</v>
      </c>
      <c r="I47" s="50">
        <v>2929.75</v>
      </c>
      <c r="J47" s="50">
        <v>2980</v>
      </c>
      <c r="K47" s="50">
        <v>3067</v>
      </c>
      <c r="L47" s="50">
        <v>2989.1875</v>
      </c>
      <c r="M47" s="149">
        <v>3004.4937500000001</v>
      </c>
      <c r="N47" s="50">
        <v>3097</v>
      </c>
      <c r="O47" s="268">
        <f t="shared" si="3"/>
        <v>36146.431250000001</v>
      </c>
    </row>
    <row r="48" spans="1:15" ht="9.9499999999999993" customHeight="1" x14ac:dyDescent="0.25">
      <c r="A48" s="36" t="s">
        <v>31</v>
      </c>
      <c r="B48" s="37">
        <v>2024</v>
      </c>
      <c r="C48" s="50">
        <f>C50+C52</f>
        <v>1192</v>
      </c>
      <c r="D48" s="50">
        <f t="shared" ref="D48:G48" si="8">D50+D52</f>
        <v>1195</v>
      </c>
      <c r="E48" s="50">
        <f t="shared" si="8"/>
        <v>1175</v>
      </c>
      <c r="F48" s="50">
        <f t="shared" si="8"/>
        <v>1050</v>
      </c>
      <c r="G48" s="50">
        <f t="shared" si="8"/>
        <v>1055</v>
      </c>
      <c r="H48" s="50">
        <f t="shared" ref="H48:N48" si="9">H50+H52</f>
        <v>1110</v>
      </c>
      <c r="I48" s="50">
        <f t="shared" si="9"/>
        <v>1260</v>
      </c>
      <c r="J48" s="50">
        <f t="shared" si="9"/>
        <v>1181</v>
      </c>
      <c r="K48" s="50">
        <f t="shared" si="9"/>
        <v>1290</v>
      </c>
      <c r="L48" s="50">
        <f t="shared" si="9"/>
        <v>1287</v>
      </c>
      <c r="M48" s="50">
        <f t="shared" si="9"/>
        <v>1330</v>
      </c>
      <c r="N48" s="50">
        <f t="shared" si="9"/>
        <v>1585</v>
      </c>
      <c r="O48" s="268">
        <f t="shared" si="3"/>
        <v>14710</v>
      </c>
    </row>
    <row r="49" spans="1:16" ht="9.9499999999999993" customHeight="1" x14ac:dyDescent="0.25">
      <c r="A49" s="36"/>
      <c r="B49" s="37">
        <v>2025</v>
      </c>
      <c r="C49" s="50">
        <f>C51+C53</f>
        <v>1162</v>
      </c>
      <c r="D49" s="50">
        <f t="shared" ref="D49:G49" si="10">D51+D53</f>
        <v>1312</v>
      </c>
      <c r="E49" s="50">
        <f t="shared" si="10"/>
        <v>1312</v>
      </c>
      <c r="F49" s="50">
        <f t="shared" si="10"/>
        <v>1262</v>
      </c>
      <c r="G49" s="50">
        <f t="shared" si="10"/>
        <v>1279</v>
      </c>
      <c r="H49" s="50">
        <f t="shared" ref="H49:N49" si="11">H51+H53</f>
        <v>1284</v>
      </c>
      <c r="I49" s="50">
        <f t="shared" si="11"/>
        <v>1262</v>
      </c>
      <c r="J49" s="50">
        <f t="shared" si="11"/>
        <v>1292</v>
      </c>
      <c r="K49" s="50">
        <f t="shared" si="11"/>
        <v>1279</v>
      </c>
      <c r="L49" s="50">
        <f t="shared" si="11"/>
        <v>1173</v>
      </c>
      <c r="M49" s="50">
        <f t="shared" si="11"/>
        <v>1261.6999999999998</v>
      </c>
      <c r="N49" s="50">
        <f t="shared" si="11"/>
        <v>1275</v>
      </c>
      <c r="O49" s="268">
        <f t="shared" si="3"/>
        <v>15153.7</v>
      </c>
    </row>
    <row r="50" spans="1:16" ht="9.9499999999999993" customHeight="1" x14ac:dyDescent="0.25">
      <c r="A50" s="36" t="s">
        <v>133</v>
      </c>
      <c r="B50" s="37">
        <v>2024</v>
      </c>
      <c r="C50" s="50">
        <v>570</v>
      </c>
      <c r="D50" s="50">
        <v>570</v>
      </c>
      <c r="E50" s="50">
        <v>550</v>
      </c>
      <c r="F50" s="50">
        <v>500</v>
      </c>
      <c r="G50" s="50">
        <v>500</v>
      </c>
      <c r="H50" s="50">
        <v>490</v>
      </c>
      <c r="I50" s="50">
        <v>580</v>
      </c>
      <c r="J50" s="50">
        <v>555</v>
      </c>
      <c r="K50" s="50">
        <v>615</v>
      </c>
      <c r="L50" s="50">
        <v>595</v>
      </c>
      <c r="M50" s="50">
        <v>570</v>
      </c>
      <c r="N50" s="50">
        <v>735</v>
      </c>
      <c r="O50" s="268">
        <f t="shared" si="3"/>
        <v>6830</v>
      </c>
    </row>
    <row r="51" spans="1:16" ht="9.9499999999999993" customHeight="1" x14ac:dyDescent="0.25">
      <c r="A51" s="36"/>
      <c r="B51" s="37">
        <v>2025</v>
      </c>
      <c r="C51" s="50">
        <v>518</v>
      </c>
      <c r="D51" s="50">
        <v>599</v>
      </c>
      <c r="E51" s="50">
        <v>599</v>
      </c>
      <c r="F51" s="50">
        <v>572</v>
      </c>
      <c r="G51" s="50">
        <v>581</v>
      </c>
      <c r="H51" s="50">
        <v>584</v>
      </c>
      <c r="I51" s="50">
        <v>572</v>
      </c>
      <c r="J51" s="50">
        <v>588</v>
      </c>
      <c r="K51" s="50">
        <v>581</v>
      </c>
      <c r="L51" s="50">
        <v>570</v>
      </c>
      <c r="M51" s="149">
        <v>576.4</v>
      </c>
      <c r="N51" s="50">
        <v>579</v>
      </c>
      <c r="O51" s="268">
        <f t="shared" si="3"/>
        <v>6919.4</v>
      </c>
    </row>
    <row r="52" spans="1:16" ht="9.9499999999999993" customHeight="1" x14ac:dyDescent="0.25">
      <c r="A52" s="36" t="s">
        <v>134</v>
      </c>
      <c r="B52" s="37">
        <v>2024</v>
      </c>
      <c r="C52" s="50">
        <v>622</v>
      </c>
      <c r="D52" s="50">
        <v>625</v>
      </c>
      <c r="E52" s="50">
        <v>625</v>
      </c>
      <c r="F52" s="50">
        <v>550</v>
      </c>
      <c r="G52" s="50">
        <v>555</v>
      </c>
      <c r="H52" s="50">
        <v>620</v>
      </c>
      <c r="I52" s="50">
        <v>680</v>
      </c>
      <c r="J52" s="50">
        <v>626</v>
      </c>
      <c r="K52" s="50">
        <v>675</v>
      </c>
      <c r="L52" s="50">
        <v>692</v>
      </c>
      <c r="M52" s="50">
        <v>760</v>
      </c>
      <c r="N52" s="50">
        <v>850</v>
      </c>
      <c r="O52" s="268">
        <f t="shared" si="3"/>
        <v>7880</v>
      </c>
    </row>
    <row r="53" spans="1:16" ht="9.9499999999999993" customHeight="1" x14ac:dyDescent="0.25">
      <c r="A53" s="36"/>
      <c r="B53" s="37">
        <v>2025</v>
      </c>
      <c r="C53" s="50">
        <v>644</v>
      </c>
      <c r="D53" s="50">
        <v>713</v>
      </c>
      <c r="E53" s="50">
        <v>713</v>
      </c>
      <c r="F53" s="50">
        <v>690</v>
      </c>
      <c r="G53" s="50">
        <v>698</v>
      </c>
      <c r="H53" s="50">
        <v>700</v>
      </c>
      <c r="I53" s="50">
        <v>690</v>
      </c>
      <c r="J53" s="50">
        <v>704</v>
      </c>
      <c r="K53" s="50">
        <v>698</v>
      </c>
      <c r="L53" s="50">
        <v>603</v>
      </c>
      <c r="M53" s="149">
        <v>685.3</v>
      </c>
      <c r="N53" s="50">
        <v>696</v>
      </c>
      <c r="O53" s="268">
        <f t="shared" si="3"/>
        <v>8234.2999999999993</v>
      </c>
    </row>
    <row r="54" spans="1:16" ht="9.9499999999999993" customHeight="1" x14ac:dyDescent="0.25">
      <c r="A54" s="36" t="s">
        <v>32</v>
      </c>
      <c r="B54" s="37">
        <v>2024</v>
      </c>
      <c r="C54" s="50">
        <v>6722</v>
      </c>
      <c r="D54" s="50">
        <v>6866</v>
      </c>
      <c r="E54" s="50">
        <v>7015</v>
      </c>
      <c r="F54" s="50">
        <v>7160</v>
      </c>
      <c r="G54" s="50">
        <v>7029</v>
      </c>
      <c r="H54" s="50">
        <v>7070</v>
      </c>
      <c r="I54" s="50">
        <v>7036</v>
      </c>
      <c r="J54" s="50">
        <v>4455</v>
      </c>
      <c r="K54" s="50">
        <v>5261</v>
      </c>
      <c r="L54" s="50">
        <v>5345</v>
      </c>
      <c r="M54" s="50">
        <v>4859</v>
      </c>
      <c r="N54" s="50">
        <v>4305</v>
      </c>
      <c r="O54" s="268">
        <f t="shared" si="3"/>
        <v>73123</v>
      </c>
    </row>
    <row r="55" spans="1:16" ht="9.9499999999999993" customHeight="1" x14ac:dyDescent="0.25">
      <c r="A55" s="36"/>
      <c r="B55" s="37">
        <v>2025</v>
      </c>
      <c r="C55" s="50">
        <v>6422</v>
      </c>
      <c r="D55" s="50">
        <v>6545</v>
      </c>
      <c r="E55" s="50">
        <v>6545</v>
      </c>
      <c r="F55" s="50">
        <v>6504</v>
      </c>
      <c r="G55" s="50">
        <v>6518</v>
      </c>
      <c r="H55" s="50">
        <v>6522</v>
      </c>
      <c r="I55" s="50">
        <v>6504</v>
      </c>
      <c r="J55" s="50">
        <v>6528</v>
      </c>
      <c r="K55" s="50">
        <v>6518</v>
      </c>
      <c r="L55" s="50">
        <v>6483</v>
      </c>
      <c r="M55" s="149">
        <v>6508.9</v>
      </c>
      <c r="N55" s="50">
        <v>6515</v>
      </c>
      <c r="O55" s="268">
        <f t="shared" si="3"/>
        <v>78112.899999999994</v>
      </c>
    </row>
    <row r="56" spans="1:16" ht="9.9499999999999993" customHeight="1" x14ac:dyDescent="0.25">
      <c r="A56" s="36" t="s">
        <v>33</v>
      </c>
      <c r="B56" s="37">
        <v>2024</v>
      </c>
      <c r="C56" s="50">
        <v>2790</v>
      </c>
      <c r="D56" s="50">
        <v>3216</v>
      </c>
      <c r="E56" s="50">
        <v>3209</v>
      </c>
      <c r="F56" s="50">
        <v>3340</v>
      </c>
      <c r="G56" s="50">
        <v>3416</v>
      </c>
      <c r="H56" s="50">
        <v>3524</v>
      </c>
      <c r="I56" s="50">
        <v>4656</v>
      </c>
      <c r="J56" s="50">
        <v>4377</v>
      </c>
      <c r="K56" s="50">
        <v>4274</v>
      </c>
      <c r="L56" s="50">
        <v>4395</v>
      </c>
      <c r="M56" s="50">
        <v>4337</v>
      </c>
      <c r="N56" s="50">
        <v>4036</v>
      </c>
      <c r="O56" s="268">
        <f t="shared" si="3"/>
        <v>45570</v>
      </c>
    </row>
    <row r="57" spans="1:16" ht="9.9499999999999993" customHeight="1" x14ac:dyDescent="0.25">
      <c r="A57" s="36"/>
      <c r="B57" s="37">
        <v>2025</v>
      </c>
      <c r="C57" s="50">
        <v>4505</v>
      </c>
      <c r="D57" s="50">
        <v>3051</v>
      </c>
      <c r="E57" s="50">
        <v>4264</v>
      </c>
      <c r="F57" s="50">
        <v>4261</v>
      </c>
      <c r="G57" s="50">
        <v>5087</v>
      </c>
      <c r="H57" s="50">
        <v>4969</v>
      </c>
      <c r="I57" s="50">
        <v>4766</v>
      </c>
      <c r="J57" s="50">
        <v>4166</v>
      </c>
      <c r="K57" s="50">
        <v>4907</v>
      </c>
      <c r="L57" s="50">
        <v>5182</v>
      </c>
      <c r="M57" s="149">
        <v>5336</v>
      </c>
      <c r="N57" s="50">
        <v>4502</v>
      </c>
      <c r="O57" s="268">
        <f t="shared" si="3"/>
        <v>54996</v>
      </c>
      <c r="P57" s="50"/>
    </row>
    <row r="58" spans="1:16" ht="9.9499999999999993" customHeight="1" x14ac:dyDescent="0.25">
      <c r="A58" s="36" t="s">
        <v>34</v>
      </c>
      <c r="B58" s="37">
        <v>2024</v>
      </c>
      <c r="C58" s="50">
        <v>1473</v>
      </c>
      <c r="D58" s="50">
        <v>1317</v>
      </c>
      <c r="E58" s="50">
        <v>1652</v>
      </c>
      <c r="F58" s="50">
        <v>1748</v>
      </c>
      <c r="G58" s="50">
        <v>1823</v>
      </c>
      <c r="H58" s="50">
        <v>1857</v>
      </c>
      <c r="I58" s="50">
        <v>2007</v>
      </c>
      <c r="J58" s="50">
        <v>2185</v>
      </c>
      <c r="K58" s="50">
        <v>2863</v>
      </c>
      <c r="L58" s="50">
        <v>3261</v>
      </c>
      <c r="M58" s="50">
        <v>2782</v>
      </c>
      <c r="N58" s="50">
        <v>3431</v>
      </c>
      <c r="O58" s="268">
        <f t="shared" si="3"/>
        <v>26399</v>
      </c>
    </row>
    <row r="59" spans="1:16" ht="9.9499999999999993" customHeight="1" x14ac:dyDescent="0.25">
      <c r="A59" s="36"/>
      <c r="B59" s="37">
        <v>2025</v>
      </c>
      <c r="C59" s="50">
        <v>1481</v>
      </c>
      <c r="D59" s="50">
        <v>1376</v>
      </c>
      <c r="E59" s="50">
        <v>1511</v>
      </c>
      <c r="F59" s="50">
        <v>1605</v>
      </c>
      <c r="G59" s="50">
        <v>1778</v>
      </c>
      <c r="H59" s="50">
        <v>1880</v>
      </c>
      <c r="I59" s="50">
        <v>1493.25</v>
      </c>
      <c r="J59" s="50">
        <v>1568</v>
      </c>
      <c r="K59" s="50">
        <v>1680</v>
      </c>
      <c r="L59" s="50">
        <v>1655.3125</v>
      </c>
      <c r="M59" s="149">
        <v>1602.7562499999999</v>
      </c>
      <c r="N59" s="50">
        <v>1717</v>
      </c>
      <c r="O59" s="268">
        <f t="shared" si="3"/>
        <v>19347.318749999999</v>
      </c>
    </row>
    <row r="60" spans="1:16" ht="9.9499999999999993" customHeight="1" x14ac:dyDescent="0.25">
      <c r="A60" s="40" t="s">
        <v>61</v>
      </c>
      <c r="B60" s="37">
        <v>2024</v>
      </c>
      <c r="C60" s="50">
        <v>1100</v>
      </c>
      <c r="D60" s="50">
        <v>985</v>
      </c>
      <c r="E60" s="50">
        <v>1027</v>
      </c>
      <c r="F60" s="50">
        <v>1047</v>
      </c>
      <c r="G60" s="50">
        <v>1089</v>
      </c>
      <c r="H60" s="50">
        <v>914</v>
      </c>
      <c r="I60" s="50">
        <v>1039</v>
      </c>
      <c r="J60" s="50">
        <v>1095</v>
      </c>
      <c r="K60" s="50">
        <v>930</v>
      </c>
      <c r="L60" s="50">
        <v>1003</v>
      </c>
      <c r="M60" s="50">
        <v>939</v>
      </c>
      <c r="N60" s="50">
        <v>1041</v>
      </c>
      <c r="O60" s="268">
        <f t="shared" si="3"/>
        <v>12209</v>
      </c>
    </row>
    <row r="61" spans="1:16" ht="9.9499999999999993" customHeight="1" x14ac:dyDescent="0.25">
      <c r="A61" s="40"/>
      <c r="B61" s="37">
        <v>2025</v>
      </c>
      <c r="C61" s="50">
        <v>1082</v>
      </c>
      <c r="D61" s="50">
        <v>1022</v>
      </c>
      <c r="E61" s="50">
        <v>1022</v>
      </c>
      <c r="F61" s="50">
        <v>1009</v>
      </c>
      <c r="G61" s="50">
        <v>1013</v>
      </c>
      <c r="H61" s="50">
        <v>1015</v>
      </c>
      <c r="I61" s="50">
        <v>1033.75</v>
      </c>
      <c r="J61" s="50">
        <v>1017</v>
      </c>
      <c r="K61" s="50">
        <v>1020</v>
      </c>
      <c r="L61" s="50">
        <v>982</v>
      </c>
      <c r="M61" s="149">
        <v>1021.575</v>
      </c>
      <c r="N61" s="50">
        <v>1021</v>
      </c>
      <c r="O61" s="268">
        <f t="shared" si="3"/>
        <v>12258.325000000001</v>
      </c>
    </row>
    <row r="62" spans="1:16" ht="9.9499999999999993" customHeight="1" x14ac:dyDescent="0.25">
      <c r="A62" s="36" t="s">
        <v>135</v>
      </c>
      <c r="B62" s="37">
        <v>2024</v>
      </c>
      <c r="C62" s="50">
        <v>1024</v>
      </c>
      <c r="D62" s="50">
        <v>604</v>
      </c>
      <c r="E62" s="50">
        <v>682</v>
      </c>
      <c r="F62" s="50">
        <v>542</v>
      </c>
      <c r="G62" s="50">
        <v>448</v>
      </c>
      <c r="H62" s="50">
        <v>646</v>
      </c>
      <c r="I62" s="50">
        <v>530</v>
      </c>
      <c r="J62" s="50">
        <v>768</v>
      </c>
      <c r="K62" s="50">
        <v>568</v>
      </c>
      <c r="L62" s="50">
        <v>612</v>
      </c>
      <c r="M62" s="50">
        <v>652</v>
      </c>
      <c r="N62" s="50">
        <v>504</v>
      </c>
      <c r="O62" s="268">
        <f t="shared" si="3"/>
        <v>7580</v>
      </c>
    </row>
    <row r="63" spans="1:16" ht="9.9499999999999993" customHeight="1" x14ac:dyDescent="0.25">
      <c r="A63" s="36"/>
      <c r="B63" s="37">
        <v>2025</v>
      </c>
      <c r="C63" s="50">
        <v>901</v>
      </c>
      <c r="D63" s="50">
        <v>641</v>
      </c>
      <c r="E63" s="50">
        <v>684</v>
      </c>
      <c r="F63" s="50">
        <v>826</v>
      </c>
      <c r="G63" s="50">
        <v>435</v>
      </c>
      <c r="H63" s="50">
        <v>593</v>
      </c>
      <c r="I63" s="50">
        <v>763</v>
      </c>
      <c r="J63" s="50">
        <v>647</v>
      </c>
      <c r="K63" s="50">
        <v>610</v>
      </c>
      <c r="L63" s="50">
        <v>653.25</v>
      </c>
      <c r="M63" s="149">
        <v>675.32500000000005</v>
      </c>
      <c r="N63" s="50">
        <v>597</v>
      </c>
      <c r="O63" s="268">
        <f t="shared" si="3"/>
        <v>8025.5749999999998</v>
      </c>
    </row>
    <row r="64" spans="1:16" ht="9.9499999999999993" customHeight="1" x14ac:dyDescent="0.25">
      <c r="A64" s="36" t="s">
        <v>62</v>
      </c>
      <c r="B64" s="37">
        <v>2024</v>
      </c>
      <c r="C64" s="50">
        <v>1265</v>
      </c>
      <c r="D64" s="50">
        <v>1142</v>
      </c>
      <c r="E64" s="50">
        <v>1134</v>
      </c>
      <c r="F64" s="50">
        <v>1190</v>
      </c>
      <c r="G64" s="50">
        <v>1135</v>
      </c>
      <c r="H64" s="50">
        <v>961</v>
      </c>
      <c r="I64" s="50">
        <v>1090</v>
      </c>
      <c r="J64" s="50">
        <v>1062</v>
      </c>
      <c r="K64" s="50">
        <v>952</v>
      </c>
      <c r="L64" s="50">
        <v>1046</v>
      </c>
      <c r="M64" s="50">
        <v>1011</v>
      </c>
      <c r="N64" s="50">
        <v>1079</v>
      </c>
      <c r="O64" s="268">
        <f t="shared" si="3"/>
        <v>13067</v>
      </c>
    </row>
    <row r="65" spans="1:15" ht="9.9499999999999993" customHeight="1" x14ac:dyDescent="0.25">
      <c r="A65" s="41"/>
      <c r="B65" s="42">
        <v>2025</v>
      </c>
      <c r="C65" s="51">
        <v>806</v>
      </c>
      <c r="D65" s="51">
        <v>1119</v>
      </c>
      <c r="E65" s="51">
        <v>1135</v>
      </c>
      <c r="F65" s="51">
        <v>1232</v>
      </c>
      <c r="G65" s="51">
        <v>1185</v>
      </c>
      <c r="H65" s="51">
        <v>1060</v>
      </c>
      <c r="I65" s="51">
        <v>1073</v>
      </c>
      <c r="J65" s="51">
        <v>1168</v>
      </c>
      <c r="K65" s="51">
        <v>1122</v>
      </c>
      <c r="L65" s="51">
        <v>1105.75</v>
      </c>
      <c r="M65" s="150">
        <v>1100.575</v>
      </c>
      <c r="N65" s="51">
        <v>1106</v>
      </c>
      <c r="O65" s="269">
        <f t="shared" si="3"/>
        <v>13212.325000000001</v>
      </c>
    </row>
    <row r="66" spans="1:15" ht="9" customHeight="1" x14ac:dyDescent="0.3">
      <c r="A66" s="4" t="s">
        <v>74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42"/>
      <c r="N66" s="47"/>
      <c r="O66" s="47"/>
    </row>
    <row r="67" spans="1:15" ht="9" customHeight="1" x14ac:dyDescent="0.3">
      <c r="A67" s="215" t="s">
        <v>159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5">
      <c r="A68" s="160" t="s">
        <v>173</v>
      </c>
    </row>
    <row r="69" spans="1:15" ht="9" customHeight="1" x14ac:dyDescent="0.15">
      <c r="A69" s="191" t="s">
        <v>174</v>
      </c>
    </row>
    <row r="70" spans="1:15" ht="14.1" customHeight="1" x14ac:dyDescent="0.25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4" spans="1:15" ht="14.1" customHeight="1" x14ac:dyDescent="0.25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AA1024 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P69"/>
  <sheetViews>
    <sheetView showGridLines="0" zoomScaleNormal="100" workbookViewId="0">
      <selection activeCell="M57" sqref="M57"/>
    </sheetView>
  </sheetViews>
  <sheetFormatPr baseColWidth="10" defaultColWidth="5.33203125" defaultRowHeight="13.35" customHeight="1" x14ac:dyDescent="0.25"/>
  <cols>
    <col min="1" max="1" width="7.6640625" style="31" customWidth="1"/>
    <col min="2" max="2" width="4.6640625" style="31" customWidth="1"/>
    <col min="3" max="14" width="4.33203125" style="31" customWidth="1"/>
    <col min="15" max="15" width="5.44140625" style="31" customWidth="1"/>
    <col min="16" max="16384" width="5.33203125" style="31"/>
  </cols>
  <sheetData>
    <row r="1" spans="1:15" ht="17.100000000000001" customHeight="1" x14ac:dyDescent="0.25">
      <c r="A1" s="29" t="s">
        <v>189</v>
      </c>
      <c r="B1" s="1"/>
      <c r="C1" s="1"/>
      <c r="D1" s="30"/>
      <c r="E1" s="30"/>
      <c r="F1" s="30"/>
    </row>
    <row r="2" spans="1:15" ht="13.5" customHeight="1" x14ac:dyDescent="0.25">
      <c r="A2" s="32" t="s">
        <v>70</v>
      </c>
      <c r="B2" s="1"/>
      <c r="C2" s="120"/>
      <c r="D2" s="120"/>
      <c r="E2" s="120"/>
      <c r="F2" s="120"/>
      <c r="G2" s="2"/>
      <c r="H2" s="2"/>
      <c r="I2" s="2"/>
      <c r="J2" s="2"/>
      <c r="K2" s="2"/>
      <c r="L2" s="2"/>
      <c r="M2" s="2"/>
      <c r="N2" s="2"/>
    </row>
    <row r="3" spans="1:15" ht="5.0999999999999996" customHeight="1" x14ac:dyDescent="0.25">
      <c r="A3" s="30"/>
    </row>
    <row r="4" spans="1:15" ht="15.95" customHeight="1" x14ac:dyDescent="0.25">
      <c r="A4" s="263" t="s">
        <v>23</v>
      </c>
      <c r="B4" s="263" t="s">
        <v>55</v>
      </c>
      <c r="C4" s="265" t="s">
        <v>44</v>
      </c>
      <c r="D4" s="265" t="s">
        <v>45</v>
      </c>
      <c r="E4" s="265" t="s">
        <v>46</v>
      </c>
      <c r="F4" s="265" t="s">
        <v>47</v>
      </c>
      <c r="G4" s="265" t="s">
        <v>48</v>
      </c>
      <c r="H4" s="265" t="s">
        <v>49</v>
      </c>
      <c r="I4" s="265" t="s">
        <v>50</v>
      </c>
      <c r="J4" s="265" t="s">
        <v>51</v>
      </c>
      <c r="K4" s="265" t="s">
        <v>52</v>
      </c>
      <c r="L4" s="265" t="s">
        <v>53</v>
      </c>
      <c r="M4" s="265" t="s">
        <v>35</v>
      </c>
      <c r="N4" s="265" t="s">
        <v>36</v>
      </c>
      <c r="O4" s="242" t="s">
        <v>26</v>
      </c>
    </row>
    <row r="5" spans="1:15" ht="12" customHeight="1" x14ac:dyDescent="0.25">
      <c r="A5" s="374" t="s">
        <v>27</v>
      </c>
      <c r="B5" s="267">
        <v>2024</v>
      </c>
      <c r="C5" s="268">
        <f>C8+C10+C12+C14+C16+C24+C26+C28+C30+C32+C34+C36+C38+C40+C42+C44+C46+C48+C54+C56+C58+C60+C62+C64</f>
        <v>17059.162085106687</v>
      </c>
      <c r="D5" s="268">
        <f t="shared" ref="D5:O5" si="0">D8+D10+D12+D14+D16+D24+D26+D28+D30+D32+D34+D36+D38+D40+D42+D44+D46+D48+D54+D56+D58+D60+D62+D64</f>
        <v>15948.296330084646</v>
      </c>
      <c r="E5" s="268">
        <f t="shared" si="0"/>
        <v>16605.300585618337</v>
      </c>
      <c r="F5" s="268">
        <f t="shared" si="0"/>
        <v>17182.184780912001</v>
      </c>
      <c r="G5" s="268">
        <f t="shared" si="0"/>
        <v>17414.977741719995</v>
      </c>
      <c r="H5" s="268">
        <f t="shared" si="0"/>
        <v>15997.683070000001</v>
      </c>
      <c r="I5" s="268">
        <f t="shared" si="0"/>
        <v>17945.263250000004</v>
      </c>
      <c r="J5" s="268">
        <f t="shared" si="0"/>
        <v>17389.250610000003</v>
      </c>
      <c r="K5" s="268">
        <f t="shared" si="0"/>
        <v>17087.572550000001</v>
      </c>
      <c r="L5" s="268">
        <f t="shared" si="0"/>
        <v>17282.775119999995</v>
      </c>
      <c r="M5" s="268">
        <f t="shared" si="0"/>
        <v>16727.651221303226</v>
      </c>
      <c r="N5" s="268">
        <f t="shared" si="0"/>
        <v>16992.843052927365</v>
      </c>
      <c r="O5" s="268">
        <f t="shared" si="0"/>
        <v>203632.96039767223</v>
      </c>
    </row>
    <row r="6" spans="1:15" ht="12" customHeight="1" x14ac:dyDescent="0.25">
      <c r="A6" s="375"/>
      <c r="B6" s="246" t="s">
        <v>165</v>
      </c>
      <c r="C6" s="269">
        <f>C9+C11+C13+C15+C17+C25+C27+C29+C31+C33+C35+C37+C39+C41+C43+C45+C47+C49+C55+C57+C59+C61+C63+C65</f>
        <v>16815.590269948003</v>
      </c>
      <c r="D6" s="269">
        <f t="shared" ref="D6:O6" si="1">D9+D11+D13+D15+D17+D25+D27+D29+D31+D33+D35+D37+D39+D41+D43+D45+D47+D49+D55+D57+D59+D61+D63+D65</f>
        <v>16171.075413672497</v>
      </c>
      <c r="E6" s="269">
        <f t="shared" si="1"/>
        <v>16375.286421163026</v>
      </c>
      <c r="F6" s="269">
        <f t="shared" si="1"/>
        <v>16541.539279989607</v>
      </c>
      <c r="G6" s="269">
        <f t="shared" si="1"/>
        <v>16366.75966882031</v>
      </c>
      <c r="H6" s="269">
        <f t="shared" si="1"/>
        <v>16123.33</v>
      </c>
      <c r="I6" s="269">
        <f t="shared" si="1"/>
        <v>16611.608728029219</v>
      </c>
      <c r="J6" s="269">
        <f t="shared" si="1"/>
        <v>16388.664999999997</v>
      </c>
      <c r="K6" s="269">
        <f t="shared" si="1"/>
        <v>16584.763340504702</v>
      </c>
      <c r="L6" s="269">
        <f t="shared" si="1"/>
        <v>16603.870697395832</v>
      </c>
      <c r="M6" s="269">
        <f t="shared" si="1"/>
        <v>16762.154372930516</v>
      </c>
      <c r="N6" s="269">
        <f t="shared" si="1"/>
        <v>16987.706289999998</v>
      </c>
      <c r="O6" s="269">
        <f t="shared" si="1"/>
        <v>198332.34948245363</v>
      </c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71"/>
    </row>
    <row r="8" spans="1:15" ht="9.9499999999999993" customHeight="1" x14ac:dyDescent="0.25">
      <c r="A8" s="36" t="s">
        <v>28</v>
      </c>
      <c r="B8" s="37">
        <v>2024</v>
      </c>
      <c r="C8" s="38">
        <v>10.885</v>
      </c>
      <c r="D8" s="38">
        <v>11.620000000000001</v>
      </c>
      <c r="E8" s="38">
        <v>13.585000000000001</v>
      </c>
      <c r="F8" s="38">
        <v>13.399999999999999</v>
      </c>
      <c r="G8" s="38">
        <v>13.05</v>
      </c>
      <c r="H8" s="38">
        <v>13.24</v>
      </c>
      <c r="I8" s="38">
        <v>12.525</v>
      </c>
      <c r="J8" s="38">
        <v>12.52</v>
      </c>
      <c r="K8" s="38">
        <v>13.245000000000001</v>
      </c>
      <c r="L8" s="38">
        <v>13.055</v>
      </c>
      <c r="M8" s="38">
        <v>13.760000000000002</v>
      </c>
      <c r="N8" s="38">
        <v>15.02</v>
      </c>
      <c r="O8" s="271">
        <f>SUM(C8:N8)</f>
        <v>155.905</v>
      </c>
    </row>
    <row r="9" spans="1:15" ht="9.9499999999999993" customHeight="1" x14ac:dyDescent="0.25">
      <c r="A9" s="36"/>
      <c r="B9" s="37">
        <v>2025</v>
      </c>
      <c r="C9" s="38">
        <v>34.046999999999997</v>
      </c>
      <c r="D9" s="38">
        <v>36.744</v>
      </c>
      <c r="E9" s="38">
        <v>36.744</v>
      </c>
      <c r="F9" s="38">
        <v>35.844999999999999</v>
      </c>
      <c r="G9" s="38">
        <v>36.144666666666666</v>
      </c>
      <c r="H9" s="38">
        <v>36.244999999999997</v>
      </c>
      <c r="I9" s="38">
        <v>33.844999999999999</v>
      </c>
      <c r="J9" s="38">
        <v>36.369</v>
      </c>
      <c r="K9" s="38">
        <v>35.650916666666667</v>
      </c>
      <c r="L9" s="38">
        <v>30.614000000000001</v>
      </c>
      <c r="M9" s="143">
        <v>35.22485833333333</v>
      </c>
      <c r="N9" s="38">
        <v>35.411499999999997</v>
      </c>
      <c r="O9" s="271">
        <f t="shared" ref="O9:O65" si="2">SUM(C9:N9)</f>
        <v>422.88494166666658</v>
      </c>
    </row>
    <row r="10" spans="1:15" ht="9.9499999999999993" customHeight="1" x14ac:dyDescent="0.25">
      <c r="A10" s="36" t="s">
        <v>29</v>
      </c>
      <c r="B10" s="37">
        <v>2024</v>
      </c>
      <c r="C10" s="38">
        <v>1349.713</v>
      </c>
      <c r="D10" s="38">
        <v>1023.456</v>
      </c>
      <c r="E10" s="38">
        <v>932.63099999999997</v>
      </c>
      <c r="F10" s="38">
        <v>951.18650000000002</v>
      </c>
      <c r="G10" s="38">
        <v>941.96699999999998</v>
      </c>
      <c r="H10" s="38">
        <v>942.55900000000008</v>
      </c>
      <c r="I10" s="38">
        <v>942.51300000000003</v>
      </c>
      <c r="J10" s="38">
        <v>964.40600000000006</v>
      </c>
      <c r="K10" s="38">
        <v>946.57650000000001</v>
      </c>
      <c r="L10" s="38">
        <v>982.678</v>
      </c>
      <c r="M10" s="38">
        <v>948.01650000000006</v>
      </c>
      <c r="N10" s="38">
        <v>972.18149999999991</v>
      </c>
      <c r="O10" s="271">
        <f t="shared" si="2"/>
        <v>11897.884</v>
      </c>
    </row>
    <row r="11" spans="1:15" ht="9.9499999999999993" customHeight="1" x14ac:dyDescent="0.25">
      <c r="A11" s="36"/>
      <c r="B11" s="37">
        <v>2025</v>
      </c>
      <c r="C11" s="38">
        <v>1110.3440000000001</v>
      </c>
      <c r="D11" s="38">
        <v>1085.1790000000001</v>
      </c>
      <c r="E11" s="38">
        <v>985.17899999999997</v>
      </c>
      <c r="F11" s="38">
        <v>950.23400000000004</v>
      </c>
      <c r="G11" s="38">
        <v>961.88233333333301</v>
      </c>
      <c r="H11" s="38">
        <v>665.76499999999999</v>
      </c>
      <c r="I11" s="38">
        <v>1032.7340000000002</v>
      </c>
      <c r="J11" s="38">
        <v>995.61900000000003</v>
      </c>
      <c r="K11" s="38">
        <v>914.00008333333324</v>
      </c>
      <c r="L11" s="38">
        <v>902.02949999999998</v>
      </c>
      <c r="M11" s="143">
        <v>960.29659166666681</v>
      </c>
      <c r="N11" s="38">
        <v>976.79369999999994</v>
      </c>
      <c r="O11" s="271">
        <f t="shared" si="2"/>
        <v>11540.056208333335</v>
      </c>
    </row>
    <row r="12" spans="1:15" ht="9.9499999999999993" customHeight="1" x14ac:dyDescent="0.25">
      <c r="A12" s="36" t="s">
        <v>92</v>
      </c>
      <c r="B12" s="37">
        <v>2024</v>
      </c>
      <c r="C12" s="38">
        <v>667.43200000000002</v>
      </c>
      <c r="D12" s="38">
        <v>615.86685</v>
      </c>
      <c r="E12" s="38">
        <v>626.16750000000002</v>
      </c>
      <c r="F12" s="38">
        <v>614.9</v>
      </c>
      <c r="G12" s="38">
        <v>586.96549999999991</v>
      </c>
      <c r="H12" s="38">
        <v>569.89</v>
      </c>
      <c r="I12" s="38">
        <v>662.72800000000007</v>
      </c>
      <c r="J12" s="38">
        <v>657.9</v>
      </c>
      <c r="K12" s="38">
        <v>658.04975000000002</v>
      </c>
      <c r="L12" s="38">
        <v>636.74699999999996</v>
      </c>
      <c r="M12" s="38">
        <v>662.01135000000011</v>
      </c>
      <c r="N12" s="38">
        <v>708.26749999999993</v>
      </c>
      <c r="O12" s="271">
        <f t="shared" si="2"/>
        <v>7666.9254499999997</v>
      </c>
    </row>
    <row r="13" spans="1:15" ht="9.9499999999999993" customHeight="1" x14ac:dyDescent="0.25">
      <c r="A13" s="36"/>
      <c r="B13" s="37">
        <v>2025</v>
      </c>
      <c r="C13" s="38">
        <v>603.41700000000003</v>
      </c>
      <c r="D13" s="38">
        <v>607.77549999999997</v>
      </c>
      <c r="E13" s="38">
        <v>607.77549999999997</v>
      </c>
      <c r="F13" s="38">
        <v>636.32270000000005</v>
      </c>
      <c r="G13" s="38">
        <v>626.80695833333323</v>
      </c>
      <c r="H13" s="38">
        <v>623.63499999999999</v>
      </c>
      <c r="I13" s="38">
        <v>613.822675</v>
      </c>
      <c r="J13" s="38">
        <v>619.66999999999996</v>
      </c>
      <c r="K13" s="38">
        <v>620.98365833333332</v>
      </c>
      <c r="L13" s="38">
        <v>609.52779999999996</v>
      </c>
      <c r="M13" s="143">
        <v>616.97367916666667</v>
      </c>
      <c r="N13" s="38">
        <v>621.42150000000004</v>
      </c>
      <c r="O13" s="271">
        <f t="shared" si="2"/>
        <v>7408.131970833334</v>
      </c>
    </row>
    <row r="14" spans="1:15" ht="9.9499999999999993" customHeight="1" x14ac:dyDescent="0.25">
      <c r="A14" s="36" t="s">
        <v>30</v>
      </c>
      <c r="B14" s="37">
        <v>2024</v>
      </c>
      <c r="C14" s="38">
        <v>874.61</v>
      </c>
      <c r="D14" s="38">
        <v>799.49849999999992</v>
      </c>
      <c r="E14" s="38">
        <v>970.33240000000001</v>
      </c>
      <c r="F14" s="38">
        <v>620.50049999999999</v>
      </c>
      <c r="G14" s="38">
        <v>685.08720000000005</v>
      </c>
      <c r="H14" s="38">
        <v>574.98307</v>
      </c>
      <c r="I14" s="38">
        <v>736.14554999999996</v>
      </c>
      <c r="J14" s="38">
        <v>759.35400000000004</v>
      </c>
      <c r="K14" s="38">
        <v>858.18299999999999</v>
      </c>
      <c r="L14" s="38">
        <v>841.73299999999995</v>
      </c>
      <c r="M14" s="38">
        <v>761.41499999999996</v>
      </c>
      <c r="N14" s="38">
        <v>762.26700000000005</v>
      </c>
      <c r="O14" s="271">
        <f t="shared" si="2"/>
        <v>9244.1092200000003</v>
      </c>
    </row>
    <row r="15" spans="1:15" ht="9.9499999999999993" customHeight="1" x14ac:dyDescent="0.25">
      <c r="A15" s="36"/>
      <c r="B15" s="37">
        <v>2025</v>
      </c>
      <c r="C15" s="38">
        <v>892.32497000000001</v>
      </c>
      <c r="D15" s="38">
        <v>815.71753999999999</v>
      </c>
      <c r="E15" s="38">
        <v>989.98896999999999</v>
      </c>
      <c r="F15" s="38">
        <v>639.03836000000001</v>
      </c>
      <c r="G15" s="38">
        <v>701.11318000000006</v>
      </c>
      <c r="H15" s="38">
        <v>736.44</v>
      </c>
      <c r="I15" s="38">
        <v>834.26746000000003</v>
      </c>
      <c r="J15" s="38">
        <v>786.46500000000003</v>
      </c>
      <c r="K15" s="38">
        <v>764.57141000000001</v>
      </c>
      <c r="L15" s="38">
        <v>780.43499999999995</v>
      </c>
      <c r="M15" s="143">
        <v>794.03618900000004</v>
      </c>
      <c r="N15" s="38">
        <v>787.27350000000001</v>
      </c>
      <c r="O15" s="271">
        <f t="shared" si="2"/>
        <v>9521.6715789999998</v>
      </c>
    </row>
    <row r="16" spans="1:15" ht="9.9499999999999993" customHeight="1" x14ac:dyDescent="0.25">
      <c r="A16" s="39" t="s">
        <v>0</v>
      </c>
      <c r="B16" s="37">
        <v>2024</v>
      </c>
      <c r="C16" s="38">
        <f>C18+C20+C22</f>
        <v>602.01835000000005</v>
      </c>
      <c r="D16" s="38">
        <f t="shared" ref="D16:N16" si="3">D18+D20+D22</f>
        <v>553.15800000000002</v>
      </c>
      <c r="E16" s="38">
        <f t="shared" si="3"/>
        <v>607.31150000000002</v>
      </c>
      <c r="F16" s="38">
        <f t="shared" si="3"/>
        <v>640.71675000000005</v>
      </c>
      <c r="G16" s="38">
        <f t="shared" si="3"/>
        <v>631.18809999999996</v>
      </c>
      <c r="H16" s="38">
        <f t="shared" si="3"/>
        <v>668.95</v>
      </c>
      <c r="I16" s="38">
        <f t="shared" si="3"/>
        <v>628.86349999999993</v>
      </c>
      <c r="J16" s="38">
        <f t="shared" si="3"/>
        <v>547.44025000000011</v>
      </c>
      <c r="K16" s="38">
        <f t="shared" si="3"/>
        <v>590.07979999999998</v>
      </c>
      <c r="L16" s="38">
        <f t="shared" si="3"/>
        <v>569.20839999999998</v>
      </c>
      <c r="M16" s="38">
        <f t="shared" si="3"/>
        <v>581.3152</v>
      </c>
      <c r="N16" s="38">
        <f t="shared" si="3"/>
        <v>653.38210000000004</v>
      </c>
      <c r="O16" s="271">
        <f t="shared" si="2"/>
        <v>7273.6319499999991</v>
      </c>
    </row>
    <row r="17" spans="1:15" ht="9.9499999999999993" customHeight="1" x14ac:dyDescent="0.25">
      <c r="A17" s="39"/>
      <c r="B17" s="37">
        <v>2025</v>
      </c>
      <c r="C17" s="38">
        <f>C19+C21+C23</f>
        <v>596.21499999999992</v>
      </c>
      <c r="D17" s="38">
        <f t="shared" ref="D17:N17" si="4">D19+D21+D23</f>
        <v>593.78858785156251</v>
      </c>
      <c r="E17" s="38">
        <f t="shared" si="4"/>
        <v>613.78858785156251</v>
      </c>
      <c r="F17" s="38">
        <f t="shared" si="4"/>
        <v>655.59727999999996</v>
      </c>
      <c r="G17" s="38">
        <f t="shared" si="4"/>
        <v>604.32774392578119</v>
      </c>
      <c r="H17" s="38">
        <f t="shared" si="4"/>
        <v>624.23800000000006</v>
      </c>
      <c r="I17" s="38">
        <f t="shared" si="4"/>
        <v>614.84736392578122</v>
      </c>
      <c r="J17" s="38">
        <f t="shared" si="4"/>
        <v>616.87599999999998</v>
      </c>
      <c r="K17" s="38">
        <f t="shared" si="4"/>
        <v>615.07227696289056</v>
      </c>
      <c r="L17" s="38">
        <f t="shared" si="4"/>
        <v>605.75780000000009</v>
      </c>
      <c r="M17" s="38">
        <f t="shared" si="4"/>
        <v>614.0508640517578</v>
      </c>
      <c r="N17" s="38">
        <f t="shared" si="4"/>
        <v>617.471</v>
      </c>
      <c r="O17" s="271">
        <f t="shared" si="2"/>
        <v>7372.0305045693349</v>
      </c>
    </row>
    <row r="18" spans="1:15" ht="9.9499999999999993" customHeight="1" x14ac:dyDescent="0.25">
      <c r="A18" s="36" t="s">
        <v>41</v>
      </c>
      <c r="B18" s="37">
        <v>2024</v>
      </c>
      <c r="C18" s="38">
        <v>258.07034999999996</v>
      </c>
      <c r="D18" s="38">
        <v>241.84899999999999</v>
      </c>
      <c r="E18" s="38">
        <v>254.62909999999999</v>
      </c>
      <c r="F18" s="38">
        <v>247.054</v>
      </c>
      <c r="G18" s="38">
        <v>269.71389999999997</v>
      </c>
      <c r="H18" s="38">
        <v>297</v>
      </c>
      <c r="I18" s="38">
        <v>292.13</v>
      </c>
      <c r="J18" s="38">
        <v>254.41225</v>
      </c>
      <c r="K18" s="38">
        <v>280.91359999999997</v>
      </c>
      <c r="L18" s="38">
        <v>240.166</v>
      </c>
      <c r="M18" s="38">
        <v>252.255</v>
      </c>
      <c r="N18" s="38">
        <v>291.63380000000001</v>
      </c>
      <c r="O18" s="271">
        <f t="shared" si="2"/>
        <v>3179.8270000000002</v>
      </c>
    </row>
    <row r="19" spans="1:15" ht="9.9499999999999993" customHeight="1" x14ac:dyDescent="0.25">
      <c r="A19" s="36"/>
      <c r="B19" s="37">
        <v>2025</v>
      </c>
      <c r="C19" s="38">
        <v>266.339</v>
      </c>
      <c r="D19" s="38">
        <v>269.18312500000002</v>
      </c>
      <c r="E19" s="38">
        <v>269.18312500000002</v>
      </c>
      <c r="F19" s="38">
        <v>268.23507999999998</v>
      </c>
      <c r="G19" s="38">
        <v>268.55109583333331</v>
      </c>
      <c r="H19" s="38">
        <v>268.65600000000001</v>
      </c>
      <c r="I19" s="38">
        <v>268.23508249999998</v>
      </c>
      <c r="J19" s="38">
        <v>268.78800000000001</v>
      </c>
      <c r="K19" s="38">
        <v>268.55754458333331</v>
      </c>
      <c r="L19" s="38">
        <v>261.55900000000003</v>
      </c>
      <c r="M19" s="143">
        <v>267.72870529166664</v>
      </c>
      <c r="N19" s="38">
        <v>268.48070000000001</v>
      </c>
      <c r="O19" s="271">
        <f t="shared" si="2"/>
        <v>3213.4964582083335</v>
      </c>
    </row>
    <row r="20" spans="1:15" ht="9.9499999999999993" customHeight="1" x14ac:dyDescent="0.25">
      <c r="A20" s="36" t="s">
        <v>1</v>
      </c>
      <c r="B20" s="37">
        <v>2024</v>
      </c>
      <c r="C20" s="38">
        <v>148.46</v>
      </c>
      <c r="D20" s="38">
        <v>139.053</v>
      </c>
      <c r="E20" s="38">
        <v>179.4</v>
      </c>
      <c r="F20" s="38">
        <v>213.554</v>
      </c>
      <c r="G20" s="38">
        <v>163.32299999999998</v>
      </c>
      <c r="H20" s="38">
        <v>184.95</v>
      </c>
      <c r="I20" s="38">
        <v>128.92099999999999</v>
      </c>
      <c r="J20" s="38">
        <v>130.75200000000001</v>
      </c>
      <c r="K20" s="38">
        <v>110.667</v>
      </c>
      <c r="L20" s="38">
        <v>131.05699999999999</v>
      </c>
      <c r="M20" s="38">
        <v>128.626</v>
      </c>
      <c r="N20" s="38">
        <v>141.81800000000001</v>
      </c>
      <c r="O20" s="271">
        <f t="shared" si="2"/>
        <v>1800.5809999999999</v>
      </c>
    </row>
    <row r="21" spans="1:15" ht="9.9499999999999993" customHeight="1" x14ac:dyDescent="0.25">
      <c r="A21" s="36"/>
      <c r="B21" s="37">
        <v>2025</v>
      </c>
      <c r="C21" s="38">
        <v>141.22900000000001</v>
      </c>
      <c r="D21" s="38">
        <v>140.49602734374997</v>
      </c>
      <c r="E21" s="38">
        <v>160.49602734375</v>
      </c>
      <c r="F21" s="38">
        <v>201.74029999999999</v>
      </c>
      <c r="G21" s="38">
        <v>150.65888867187499</v>
      </c>
      <c r="H21" s="38">
        <v>170.63200000000001</v>
      </c>
      <c r="I21" s="38">
        <v>160.99033867187501</v>
      </c>
      <c r="J21" s="38">
        <v>163.34800000000001</v>
      </c>
      <c r="K21" s="38">
        <v>161.4073068359375</v>
      </c>
      <c r="L21" s="38">
        <v>164.09399999999999</v>
      </c>
      <c r="M21" s="143">
        <v>161.50918888671876</v>
      </c>
      <c r="N21" s="38">
        <v>160.7604</v>
      </c>
      <c r="O21" s="271">
        <f t="shared" si="2"/>
        <v>1937.3614777539065</v>
      </c>
    </row>
    <row r="22" spans="1:15" ht="9.9499999999999993" customHeight="1" x14ac:dyDescent="0.25">
      <c r="A22" s="36" t="s">
        <v>2</v>
      </c>
      <c r="B22" s="37">
        <v>2024</v>
      </c>
      <c r="C22" s="38">
        <v>195.488</v>
      </c>
      <c r="D22" s="38">
        <v>172.256</v>
      </c>
      <c r="E22" s="38">
        <v>173.2824</v>
      </c>
      <c r="F22" s="38">
        <v>180.10874999999999</v>
      </c>
      <c r="G22" s="38">
        <v>198.15120000000002</v>
      </c>
      <c r="H22" s="38">
        <v>187</v>
      </c>
      <c r="I22" s="38">
        <v>207.8125</v>
      </c>
      <c r="J22" s="38">
        <v>162.27600000000001</v>
      </c>
      <c r="K22" s="38">
        <v>198.4992</v>
      </c>
      <c r="L22" s="38">
        <v>197.98540000000003</v>
      </c>
      <c r="M22" s="38">
        <v>200.4342</v>
      </c>
      <c r="N22" s="38">
        <v>219.93029999999999</v>
      </c>
      <c r="O22" s="271">
        <f t="shared" si="2"/>
        <v>2293.2239500000001</v>
      </c>
    </row>
    <row r="23" spans="1:15" ht="9.9499999999999993" customHeight="1" x14ac:dyDescent="0.25">
      <c r="A23" s="36"/>
      <c r="B23" s="37">
        <v>2025</v>
      </c>
      <c r="C23" s="38">
        <v>188.64699999999999</v>
      </c>
      <c r="D23" s="38">
        <v>184.10943550781249</v>
      </c>
      <c r="E23" s="38">
        <v>184.10943550781249</v>
      </c>
      <c r="F23" s="38">
        <v>185.62190000000001</v>
      </c>
      <c r="G23" s="38">
        <v>185.11775942057292</v>
      </c>
      <c r="H23" s="38">
        <v>184.95</v>
      </c>
      <c r="I23" s="38">
        <v>185.62194275390624</v>
      </c>
      <c r="J23" s="38">
        <v>184.74</v>
      </c>
      <c r="K23" s="38">
        <v>185.1074255436198</v>
      </c>
      <c r="L23" s="38">
        <v>180.10480000000001</v>
      </c>
      <c r="M23" s="143">
        <v>184.81296987337242</v>
      </c>
      <c r="N23" s="38">
        <v>188.22989999999999</v>
      </c>
      <c r="O23" s="271">
        <f t="shared" si="2"/>
        <v>2221.1725686070963</v>
      </c>
    </row>
    <row r="24" spans="1:15" ht="9.9499999999999993" customHeight="1" x14ac:dyDescent="0.25">
      <c r="A24" s="36" t="s">
        <v>3</v>
      </c>
      <c r="B24" s="37">
        <v>2024</v>
      </c>
      <c r="C24" s="38">
        <v>126.23500000000001</v>
      </c>
      <c r="D24" s="38">
        <v>142.32</v>
      </c>
      <c r="E24" s="38">
        <v>137.16300000000001</v>
      </c>
      <c r="F24" s="38">
        <v>119.45399999999999</v>
      </c>
      <c r="G24" s="38">
        <v>146.51499999999999</v>
      </c>
      <c r="H24" s="38">
        <v>155</v>
      </c>
      <c r="I24" s="38">
        <v>159.798</v>
      </c>
      <c r="J24" s="38">
        <v>163.87799999999999</v>
      </c>
      <c r="K24" s="38">
        <v>145.203</v>
      </c>
      <c r="L24" s="38">
        <v>151.19200000000001</v>
      </c>
      <c r="M24" s="38">
        <v>163.488</v>
      </c>
      <c r="N24" s="38">
        <v>189.11700000000002</v>
      </c>
      <c r="O24" s="271">
        <f t="shared" si="2"/>
        <v>1799.3630000000001</v>
      </c>
    </row>
    <row r="25" spans="1:15" ht="9.9499999999999993" customHeight="1" x14ac:dyDescent="0.25">
      <c r="A25" s="36"/>
      <c r="B25" s="37">
        <v>2025</v>
      </c>
      <c r="C25" s="38">
        <v>139.14099999999999</v>
      </c>
      <c r="D25" s="38">
        <v>138.19200000000001</v>
      </c>
      <c r="E25" s="38">
        <v>135.928</v>
      </c>
      <c r="F25" s="38">
        <v>129.66</v>
      </c>
      <c r="G25" s="38">
        <v>135.98599999999999</v>
      </c>
      <c r="H25" s="38">
        <v>143.822</v>
      </c>
      <c r="I25" s="38">
        <v>135.73024999999998</v>
      </c>
      <c r="J25" s="38">
        <v>134.94200000000001</v>
      </c>
      <c r="K25" s="38">
        <v>137.62006249999999</v>
      </c>
      <c r="L25" s="38">
        <v>141.614</v>
      </c>
      <c r="M25" s="143">
        <v>137.26353124999997</v>
      </c>
      <c r="N25" s="38">
        <v>138.51274999999998</v>
      </c>
      <c r="O25" s="271">
        <f t="shared" si="2"/>
        <v>1648.4115937499996</v>
      </c>
    </row>
    <row r="26" spans="1:15" ht="9.9499999999999993" customHeight="1" x14ac:dyDescent="0.25">
      <c r="A26" s="36" t="s">
        <v>4</v>
      </c>
      <c r="B26" s="37">
        <v>2024</v>
      </c>
      <c r="C26" s="38">
        <v>409.25583310667997</v>
      </c>
      <c r="D26" s="38">
        <v>394.52432008464848</v>
      </c>
      <c r="E26" s="38">
        <v>390.11727561833868</v>
      </c>
      <c r="F26" s="38">
        <v>394.88188091200004</v>
      </c>
      <c r="G26" s="38">
        <v>403.33231172000001</v>
      </c>
      <c r="H26" s="38">
        <v>401</v>
      </c>
      <c r="I26" s="38">
        <v>401.65100000000001</v>
      </c>
      <c r="J26" s="38">
        <v>511.99099999999999</v>
      </c>
      <c r="K26" s="38">
        <v>467.84800000000001</v>
      </c>
      <c r="L26" s="38">
        <v>457.02280000000002</v>
      </c>
      <c r="M26" s="38">
        <v>450.35199999999998</v>
      </c>
      <c r="N26" s="38">
        <v>459.20499999999998</v>
      </c>
      <c r="O26" s="271">
        <f t="shared" si="2"/>
        <v>5141.1814214416663</v>
      </c>
    </row>
    <row r="27" spans="1:15" ht="9.9499999999999993" customHeight="1" x14ac:dyDescent="0.25">
      <c r="A27" s="36"/>
      <c r="B27" s="37">
        <v>2025</v>
      </c>
      <c r="C27" s="38">
        <v>459.20529728000008</v>
      </c>
      <c r="D27" s="38">
        <v>459.20529728000008</v>
      </c>
      <c r="E27" s="38">
        <v>458.94397032353095</v>
      </c>
      <c r="F27" s="38">
        <v>445.31966559660464</v>
      </c>
      <c r="G27" s="38">
        <v>401.65130147039406</v>
      </c>
      <c r="H27" s="38">
        <v>405.30900000000003</v>
      </c>
      <c r="I27" s="38">
        <v>455.66855762003394</v>
      </c>
      <c r="J27" s="38">
        <v>441.28</v>
      </c>
      <c r="K27" s="38">
        <v>425.977214772607</v>
      </c>
      <c r="L27" s="38">
        <v>432.05799999999999</v>
      </c>
      <c r="M27" s="143">
        <v>438.46183043431711</v>
      </c>
      <c r="N27" s="38">
        <v>420.87619999999998</v>
      </c>
      <c r="O27" s="271">
        <f t="shared" si="2"/>
        <v>5243.9563347774883</v>
      </c>
    </row>
    <row r="28" spans="1:15" ht="9.9499999999999993" customHeight="1" x14ac:dyDescent="0.25">
      <c r="A28" s="36" t="s">
        <v>5</v>
      </c>
      <c r="B28" s="37">
        <v>2024</v>
      </c>
      <c r="C28" s="38">
        <v>7152.9315000000024</v>
      </c>
      <c r="D28" s="38">
        <v>6713.9960000000001</v>
      </c>
      <c r="E28" s="38">
        <v>6957.9292000000005</v>
      </c>
      <c r="F28" s="38">
        <v>7740.9675000000007</v>
      </c>
      <c r="G28" s="38">
        <v>7798.8554999999997</v>
      </c>
      <c r="H28" s="38">
        <v>6514</v>
      </c>
      <c r="I28" s="38">
        <v>7670.445499999998</v>
      </c>
      <c r="J28" s="38">
        <v>7662.3962000000001</v>
      </c>
      <c r="K28" s="38">
        <v>7307.0686000000005</v>
      </c>
      <c r="L28" s="38">
        <v>7495.4689999999964</v>
      </c>
      <c r="M28" s="38">
        <v>7213.5267000000003</v>
      </c>
      <c r="N28" s="38">
        <v>7225.0339999999987</v>
      </c>
      <c r="O28" s="271">
        <f t="shared" si="2"/>
        <v>87452.619699999996</v>
      </c>
    </row>
    <row r="29" spans="1:15" ht="9.9499999999999993" customHeight="1" x14ac:dyDescent="0.25">
      <c r="A29" s="36"/>
      <c r="B29" s="37">
        <v>2025</v>
      </c>
      <c r="C29" s="38">
        <v>7047.6769999999997</v>
      </c>
      <c r="D29" s="38">
        <v>6938.76232519531</v>
      </c>
      <c r="E29" s="38">
        <v>6938.76232519531</v>
      </c>
      <c r="F29" s="38">
        <v>7275.0672000000004</v>
      </c>
      <c r="G29" s="38">
        <v>6962.9655792643216</v>
      </c>
      <c r="H29" s="38">
        <v>6958.9319999999998</v>
      </c>
      <c r="I29" s="38">
        <v>6975.0672125976553</v>
      </c>
      <c r="J29" s="38">
        <v>6953.8890000000001</v>
      </c>
      <c r="K29" s="38">
        <v>6962.7134479654942</v>
      </c>
      <c r="L29" s="38">
        <v>6981.4139999999998</v>
      </c>
      <c r="M29" s="143">
        <v>6968.5249999999996</v>
      </c>
      <c r="N29" s="38">
        <v>7365.6549000000005</v>
      </c>
      <c r="O29" s="271">
        <f t="shared" si="2"/>
        <v>84329.429990218079</v>
      </c>
    </row>
    <row r="30" spans="1:15" ht="9.9499999999999993" customHeight="1" x14ac:dyDescent="0.25">
      <c r="A30" s="36" t="s">
        <v>38</v>
      </c>
      <c r="B30" s="37">
        <v>2024</v>
      </c>
      <c r="C30" s="38">
        <v>374.041</v>
      </c>
      <c r="D30" s="38">
        <v>336.435</v>
      </c>
      <c r="E30" s="38">
        <v>341.16700000000003</v>
      </c>
      <c r="F30" s="38">
        <v>382.767</v>
      </c>
      <c r="G30" s="38">
        <v>353.79500000000002</v>
      </c>
      <c r="H30" s="38">
        <v>255.929</v>
      </c>
      <c r="I30" s="38">
        <v>319.21799999999996</v>
      </c>
      <c r="J30" s="38">
        <v>306.23399999999998</v>
      </c>
      <c r="K30" s="38">
        <v>306.39449999999999</v>
      </c>
      <c r="L30" s="38">
        <v>303.40449999999998</v>
      </c>
      <c r="M30" s="38">
        <v>303.45724130322355</v>
      </c>
      <c r="N30" s="38">
        <v>291.98640292736627</v>
      </c>
      <c r="O30" s="271">
        <f t="shared" si="2"/>
        <v>3874.8286442305903</v>
      </c>
    </row>
    <row r="31" spans="1:15" ht="9.9499999999999993" customHeight="1" x14ac:dyDescent="0.25">
      <c r="A31" s="36"/>
      <c r="B31" s="37">
        <v>2025</v>
      </c>
      <c r="C31" s="38">
        <v>332.16399999999999</v>
      </c>
      <c r="D31" s="38">
        <v>332.51037499999995</v>
      </c>
      <c r="E31" s="38">
        <v>332.51037499999995</v>
      </c>
      <c r="F31" s="38">
        <v>352.39490000000001</v>
      </c>
      <c r="G31" s="38">
        <v>322.43339583333301</v>
      </c>
      <c r="H31" s="38">
        <v>302.44600000000003</v>
      </c>
      <c r="I31" s="38">
        <v>337.39491249999998</v>
      </c>
      <c r="J31" s="38">
        <v>334.96199999999999</v>
      </c>
      <c r="K31" s="38">
        <v>324.30907708333325</v>
      </c>
      <c r="L31" s="38">
        <v>324.77799739583332</v>
      </c>
      <c r="M31" s="143">
        <v>329.59030328124993</v>
      </c>
      <c r="N31" s="38">
        <v>320.75810000000001</v>
      </c>
      <c r="O31" s="271">
        <f t="shared" si="2"/>
        <v>3946.2514360937489</v>
      </c>
    </row>
    <row r="32" spans="1:15" ht="9.9499999999999993" customHeight="1" x14ac:dyDescent="0.25">
      <c r="A32" s="36" t="s">
        <v>39</v>
      </c>
      <c r="B32" s="37">
        <v>2024</v>
      </c>
      <c r="C32" s="38">
        <v>381.74644999999998</v>
      </c>
      <c r="D32" s="38">
        <v>371.05789000000004</v>
      </c>
      <c r="E32" s="38">
        <v>354.30899999999997</v>
      </c>
      <c r="F32" s="38">
        <v>331.78199999999998</v>
      </c>
      <c r="G32" s="38">
        <v>332.71199999999999</v>
      </c>
      <c r="H32" s="38">
        <v>357</v>
      </c>
      <c r="I32" s="38">
        <v>382.14</v>
      </c>
      <c r="J32" s="38">
        <v>366.90899999999999</v>
      </c>
      <c r="K32" s="38">
        <v>307.48500000000001</v>
      </c>
      <c r="L32" s="38">
        <v>201.06800000000001</v>
      </c>
      <c r="M32" s="38">
        <v>197.244</v>
      </c>
      <c r="N32" s="38">
        <v>217.44</v>
      </c>
      <c r="O32" s="271">
        <f t="shared" si="2"/>
        <v>3800.8933400000001</v>
      </c>
    </row>
    <row r="33" spans="1:15" ht="9.9499999999999993" customHeight="1" x14ac:dyDescent="0.25">
      <c r="A33" s="36"/>
      <c r="B33" s="37">
        <v>2025</v>
      </c>
      <c r="C33" s="38">
        <v>254.3143</v>
      </c>
      <c r="D33" s="38">
        <v>256.29638999999997</v>
      </c>
      <c r="E33" s="38">
        <v>256.29638999999997</v>
      </c>
      <c r="F33" s="38">
        <v>255.63560000000001</v>
      </c>
      <c r="G33" s="38">
        <v>255.85588666666663</v>
      </c>
      <c r="H33" s="38">
        <v>255.929</v>
      </c>
      <c r="I33" s="38">
        <v>255.63567</v>
      </c>
      <c r="J33" s="38">
        <v>256.02100000000002</v>
      </c>
      <c r="K33" s="38">
        <v>255.86038916666666</v>
      </c>
      <c r="L33" s="38">
        <v>250.614</v>
      </c>
      <c r="M33" s="143">
        <v>255.24586258333335</v>
      </c>
      <c r="N33" s="38">
        <v>255.80680000000001</v>
      </c>
      <c r="O33" s="271">
        <f t="shared" si="2"/>
        <v>3063.5112884166665</v>
      </c>
    </row>
    <row r="34" spans="1:15" ht="9.9499999999999993" customHeight="1" x14ac:dyDescent="0.25">
      <c r="A34" s="36" t="s">
        <v>40</v>
      </c>
      <c r="B34" s="37">
        <v>2024</v>
      </c>
      <c r="C34" s="38">
        <v>104.61799999999999</v>
      </c>
      <c r="D34" s="38">
        <v>103.319</v>
      </c>
      <c r="E34" s="38">
        <v>94.447000000000003</v>
      </c>
      <c r="F34" s="38">
        <v>88.088999999999999</v>
      </c>
      <c r="G34" s="38">
        <v>79.908000000000001</v>
      </c>
      <c r="H34" s="38">
        <v>89</v>
      </c>
      <c r="I34" s="38">
        <v>74.350999999999999</v>
      </c>
      <c r="J34" s="38">
        <v>63.402000000000001</v>
      </c>
      <c r="K34" s="38">
        <v>40.027000000000001</v>
      </c>
      <c r="L34" s="38">
        <v>63.655999999999999</v>
      </c>
      <c r="M34" s="38">
        <v>45.93</v>
      </c>
      <c r="N34" s="38">
        <v>12.341999999999999</v>
      </c>
      <c r="O34" s="271">
        <f t="shared" si="2"/>
        <v>859.08900000000006</v>
      </c>
    </row>
    <row r="35" spans="1:15" ht="9.9499999999999993" customHeight="1" x14ac:dyDescent="0.25">
      <c r="A35" s="36"/>
      <c r="B35" s="37">
        <v>2025</v>
      </c>
      <c r="C35" s="38">
        <v>95.647000000000006</v>
      </c>
      <c r="D35" s="38">
        <v>99.048126953125006</v>
      </c>
      <c r="E35" s="38">
        <v>99.048126953125006</v>
      </c>
      <c r="F35" s="38">
        <v>97.914000000000001</v>
      </c>
      <c r="G35" s="38">
        <v>98.292146809895826</v>
      </c>
      <c r="H35" s="38">
        <v>98.418000000000006</v>
      </c>
      <c r="I35" s="38">
        <v>97.914313476562498</v>
      </c>
      <c r="J35" s="38">
        <v>98.575999999999993</v>
      </c>
      <c r="K35" s="38">
        <v>98.300115071614584</v>
      </c>
      <c r="L35" s="38">
        <v>96.418999999999997</v>
      </c>
      <c r="M35" s="143">
        <v>97.957682926432284</v>
      </c>
      <c r="N35" s="38">
        <v>98.208100000000002</v>
      </c>
      <c r="O35" s="271">
        <f t="shared" si="2"/>
        <v>1175.7426121907552</v>
      </c>
    </row>
    <row r="36" spans="1:15" ht="9.9499999999999993" customHeight="1" x14ac:dyDescent="0.25">
      <c r="A36" s="36" t="s">
        <v>16</v>
      </c>
      <c r="B36" s="37">
        <v>2024</v>
      </c>
      <c r="C36" s="38">
        <v>154.476</v>
      </c>
      <c r="D36" s="38">
        <v>211.29400000000001</v>
      </c>
      <c r="E36" s="38">
        <v>209.57499999999999</v>
      </c>
      <c r="F36" s="38">
        <v>227.90100000000001</v>
      </c>
      <c r="G36" s="38">
        <v>172.53300000000002</v>
      </c>
      <c r="H36" s="38">
        <v>178</v>
      </c>
      <c r="I36" s="38">
        <v>190.08199999999999</v>
      </c>
      <c r="J36" s="38">
        <v>212.01599999999999</v>
      </c>
      <c r="K36" s="38">
        <v>160.98099999999999</v>
      </c>
      <c r="L36" s="38">
        <v>270.87900000000002</v>
      </c>
      <c r="M36" s="38">
        <v>266.137</v>
      </c>
      <c r="N36" s="38">
        <v>163.78200000000001</v>
      </c>
      <c r="O36" s="271">
        <f t="shared" si="2"/>
        <v>2417.6560000000004</v>
      </c>
    </row>
    <row r="37" spans="1:15" ht="9.9499999999999993" customHeight="1" x14ac:dyDescent="0.25">
      <c r="A37" s="36"/>
      <c r="B37" s="37">
        <v>2025</v>
      </c>
      <c r="C37" s="38">
        <v>172.33099999999999</v>
      </c>
      <c r="D37" s="38">
        <v>172.29525000000001</v>
      </c>
      <c r="E37" s="38">
        <v>172.29525000000001</v>
      </c>
      <c r="F37" s="38">
        <v>172.30710999999999</v>
      </c>
      <c r="G37" s="38">
        <v>172.30317083333333</v>
      </c>
      <c r="H37" s="38">
        <v>172.30199999999999</v>
      </c>
      <c r="I37" s="38">
        <v>172.3071525</v>
      </c>
      <c r="J37" s="38">
        <v>172.3</v>
      </c>
      <c r="K37" s="38">
        <v>172.30308083333335</v>
      </c>
      <c r="L37" s="38">
        <v>168.34700000000001</v>
      </c>
      <c r="M37" s="143">
        <v>171.90910141666666</v>
      </c>
      <c r="N37" s="38">
        <v>172.30410000000001</v>
      </c>
      <c r="O37" s="271">
        <f t="shared" si="2"/>
        <v>2063.3042155833332</v>
      </c>
    </row>
    <row r="38" spans="1:15" ht="9.9499999999999993" customHeight="1" x14ac:dyDescent="0.25">
      <c r="A38" s="36" t="s">
        <v>17</v>
      </c>
      <c r="B38" s="37">
        <v>2024</v>
      </c>
      <c r="C38" s="38">
        <v>5.3878019999999998</v>
      </c>
      <c r="D38" s="38">
        <v>11.914769999999999</v>
      </c>
      <c r="E38" s="38">
        <v>19.692209999999999</v>
      </c>
      <c r="F38" s="38">
        <v>4.7402600000000001</v>
      </c>
      <c r="G38" s="38">
        <v>8.9513800000000003</v>
      </c>
      <c r="H38" s="38">
        <v>6</v>
      </c>
      <c r="I38" s="38">
        <v>15.22428</v>
      </c>
      <c r="J38" s="38">
        <v>14.805999999999999</v>
      </c>
      <c r="K38" s="38">
        <v>13.34</v>
      </c>
      <c r="L38" s="38">
        <v>5.8259999999999996</v>
      </c>
      <c r="M38" s="38">
        <v>17.933</v>
      </c>
      <c r="N38" s="38">
        <v>20.285</v>
      </c>
      <c r="O38" s="271">
        <f t="shared" si="2"/>
        <v>144.10070199999998</v>
      </c>
    </row>
    <row r="39" spans="1:15" ht="9.9499999999999993" customHeight="1" x14ac:dyDescent="0.25">
      <c r="A39" s="36"/>
      <c r="B39" s="37">
        <v>2025</v>
      </c>
      <c r="C39" s="38">
        <v>15.647</v>
      </c>
      <c r="D39" s="38">
        <v>19.093085449218751</v>
      </c>
      <c r="E39" s="38">
        <v>19.093085449218751</v>
      </c>
      <c r="F39" s="38">
        <v>17.944299999999998</v>
      </c>
      <c r="G39" s="38">
        <v>18.327251057942707</v>
      </c>
      <c r="H39" s="38">
        <v>18.454999999999998</v>
      </c>
      <c r="I39" s="38">
        <v>17.944367724609375</v>
      </c>
      <c r="J39" s="38">
        <v>18.614000000000001</v>
      </c>
      <c r="K39" s="38">
        <v>18.335154695638021</v>
      </c>
      <c r="L39" s="38">
        <v>13.709</v>
      </c>
      <c r="M39" s="143">
        <v>17.71622443766276</v>
      </c>
      <c r="N39" s="38">
        <v>18.2422</v>
      </c>
      <c r="O39" s="271">
        <f t="shared" si="2"/>
        <v>213.12066881429035</v>
      </c>
    </row>
    <row r="40" spans="1:15" ht="9.9499999999999993" customHeight="1" x14ac:dyDescent="0.25">
      <c r="A40" s="36" t="s">
        <v>18</v>
      </c>
      <c r="B40" s="37">
        <v>2024</v>
      </c>
      <c r="C40" s="38">
        <v>1862.181</v>
      </c>
      <c r="D40" s="38">
        <v>1799.9180000000001</v>
      </c>
      <c r="E40" s="38">
        <v>1942.8960000000002</v>
      </c>
      <c r="F40" s="38">
        <v>1894.2889999999998</v>
      </c>
      <c r="G40" s="38">
        <v>1998.3110000000001</v>
      </c>
      <c r="H40" s="38">
        <v>1874.424</v>
      </c>
      <c r="I40" s="38">
        <v>2087.6770000000001</v>
      </c>
      <c r="J40" s="38">
        <v>2027.6389999999999</v>
      </c>
      <c r="K40" s="38">
        <v>2036.857</v>
      </c>
      <c r="L40" s="38">
        <v>2045.0120000000002</v>
      </c>
      <c r="M40" s="38">
        <v>1998.9719999999998</v>
      </c>
      <c r="N40" s="38">
        <v>1967.8679999999999</v>
      </c>
      <c r="O40" s="271">
        <f t="shared" si="2"/>
        <v>23536.043999999998</v>
      </c>
    </row>
    <row r="41" spans="1:15" ht="9.9499999999999993" customHeight="1" x14ac:dyDescent="0.25">
      <c r="A41" s="36"/>
      <c r="B41" s="37">
        <v>2025</v>
      </c>
      <c r="C41" s="38">
        <v>1856.3879999999999</v>
      </c>
      <c r="D41" s="38">
        <v>1722.4747363281249</v>
      </c>
      <c r="E41" s="38">
        <v>1722.4747363281249</v>
      </c>
      <c r="F41" s="38">
        <v>1767.1120000000001</v>
      </c>
      <c r="G41" s="38">
        <v>1752.2330348307289</v>
      </c>
      <c r="H41" s="38">
        <v>1747.2729999999999</v>
      </c>
      <c r="I41" s="38">
        <v>1808.04</v>
      </c>
      <c r="J41" s="38">
        <v>1841.0740000000001</v>
      </c>
      <c r="K41" s="38">
        <v>1966.819</v>
      </c>
      <c r="L41" s="38">
        <v>1940.8015</v>
      </c>
      <c r="M41" s="143">
        <v>1952.4690007487</v>
      </c>
      <c r="N41" s="38">
        <v>1935.8486</v>
      </c>
      <c r="O41" s="271">
        <f t="shared" si="2"/>
        <v>22013.007608235683</v>
      </c>
    </row>
    <row r="42" spans="1:15" ht="9.9499999999999993" customHeight="1" x14ac:dyDescent="0.25">
      <c r="A42" s="36" t="s">
        <v>19</v>
      </c>
      <c r="B42" s="37">
        <v>2024</v>
      </c>
      <c r="C42" s="38">
        <v>166.03415000000001</v>
      </c>
      <c r="D42" s="38">
        <v>158.38899999999998</v>
      </c>
      <c r="E42" s="38">
        <v>152.67500000000001</v>
      </c>
      <c r="F42" s="38">
        <v>141.69499999999999</v>
      </c>
      <c r="G42" s="38">
        <v>175.899</v>
      </c>
      <c r="H42" s="38">
        <v>182</v>
      </c>
      <c r="I42" s="38">
        <v>183.31200000000001</v>
      </c>
      <c r="J42" s="38">
        <v>167.19800000000001</v>
      </c>
      <c r="K42" s="38">
        <v>167.607</v>
      </c>
      <c r="L42" s="38">
        <v>186.654</v>
      </c>
      <c r="M42" s="38">
        <v>153.05399999999997</v>
      </c>
      <c r="N42" s="38">
        <v>138.59300000000002</v>
      </c>
      <c r="O42" s="271">
        <f t="shared" si="2"/>
        <v>1973.1101500000002</v>
      </c>
    </row>
    <row r="43" spans="1:15" ht="9.9499999999999993" customHeight="1" x14ac:dyDescent="0.25">
      <c r="A43" s="36"/>
      <c r="B43" s="37">
        <v>2025</v>
      </c>
      <c r="C43" s="38">
        <v>212.6079076</v>
      </c>
      <c r="D43" s="38">
        <v>158.01319856000001</v>
      </c>
      <c r="E43" s="38">
        <v>159.42325399999999</v>
      </c>
      <c r="F43" s="38">
        <v>151.89800359999998</v>
      </c>
      <c r="G43" s="38">
        <v>171.90857425999999</v>
      </c>
      <c r="H43" s="38">
        <v>154.67400000000001</v>
      </c>
      <c r="I43" s="38">
        <v>170.48559094000001</v>
      </c>
      <c r="J43" s="38">
        <v>160.31100000000001</v>
      </c>
      <c r="K43" s="38">
        <v>164.3447913</v>
      </c>
      <c r="L43" s="38">
        <v>162.453</v>
      </c>
      <c r="M43" s="143">
        <v>166.61193202600001</v>
      </c>
      <c r="N43" s="38">
        <v>165.6893</v>
      </c>
      <c r="O43" s="271">
        <f t="shared" si="2"/>
        <v>1998.420552286</v>
      </c>
    </row>
    <row r="44" spans="1:15" ht="9.9499999999999993" customHeight="1" x14ac:dyDescent="0.25">
      <c r="A44" s="36" t="s">
        <v>20</v>
      </c>
      <c r="B44" s="37">
        <v>2024</v>
      </c>
      <c r="C44" s="38">
        <v>9.484</v>
      </c>
      <c r="D44" s="38">
        <v>10.599</v>
      </c>
      <c r="E44" s="38">
        <v>22.134999999999998</v>
      </c>
      <c r="F44" s="38">
        <v>21.901</v>
      </c>
      <c r="G44" s="38">
        <v>17.263999999999999</v>
      </c>
      <c r="H44" s="38">
        <v>12</v>
      </c>
      <c r="I44" s="38">
        <v>12.718</v>
      </c>
      <c r="J44" s="38">
        <v>12.556999999999999</v>
      </c>
      <c r="K44" s="38">
        <v>24.483000000000001</v>
      </c>
      <c r="L44" s="38">
        <v>23.243000000000002</v>
      </c>
      <c r="M44" s="38">
        <v>17.721</v>
      </c>
      <c r="N44" s="38">
        <v>23.155999999999999</v>
      </c>
      <c r="O44" s="271">
        <f t="shared" si="2"/>
        <v>207.261</v>
      </c>
    </row>
    <row r="45" spans="1:15" ht="9.9499999999999993" customHeight="1" x14ac:dyDescent="0.25">
      <c r="A45" s="36"/>
      <c r="B45" s="37">
        <v>2025</v>
      </c>
      <c r="C45" s="38">
        <v>11.446999999999999</v>
      </c>
      <c r="D45" s="38">
        <v>15.6860078125</v>
      </c>
      <c r="E45" s="38">
        <v>25.686007812500002</v>
      </c>
      <c r="F45" s="38">
        <v>25.273599999999998</v>
      </c>
      <c r="G45" s="38">
        <v>22.410920572917</v>
      </c>
      <c r="H45" s="38">
        <v>18.457000000000001</v>
      </c>
      <c r="I45" s="38">
        <v>19.523153906249998</v>
      </c>
      <c r="J45" s="38">
        <v>22.263999999999999</v>
      </c>
      <c r="K45" s="38">
        <v>20.66376861979175</v>
      </c>
      <c r="L45" s="38">
        <v>20.225999999999999</v>
      </c>
      <c r="M45" s="143">
        <v>20.163745872395872</v>
      </c>
      <c r="N45" s="38">
        <v>20.13035</v>
      </c>
      <c r="O45" s="271">
        <f t="shared" si="2"/>
        <v>241.9315545963546</v>
      </c>
    </row>
    <row r="46" spans="1:15" ht="9.9499999999999993" customHeight="1" x14ac:dyDescent="0.25">
      <c r="A46" s="36" t="s">
        <v>132</v>
      </c>
      <c r="B46" s="37">
        <v>2024</v>
      </c>
      <c r="C46" s="38">
        <v>372.411</v>
      </c>
      <c r="D46" s="38">
        <v>342.23</v>
      </c>
      <c r="E46" s="38">
        <v>342.50299999999999</v>
      </c>
      <c r="F46" s="38">
        <v>294.76900000000001</v>
      </c>
      <c r="G46" s="38">
        <v>389.08699999999999</v>
      </c>
      <c r="H46" s="38">
        <v>341</v>
      </c>
      <c r="I46" s="38">
        <v>423.375</v>
      </c>
      <c r="J46" s="38">
        <v>491.47699999999998</v>
      </c>
      <c r="K46" s="38">
        <v>422.91899999999998</v>
      </c>
      <c r="L46" s="38">
        <v>373.92899999999997</v>
      </c>
      <c r="M46" s="38">
        <v>390.28399999999999</v>
      </c>
      <c r="N46" s="38">
        <v>595</v>
      </c>
      <c r="O46" s="271">
        <f t="shared" si="2"/>
        <v>4778.9839999999995</v>
      </c>
    </row>
    <row r="47" spans="1:15" ht="9.9499999999999993" customHeight="1" x14ac:dyDescent="0.25">
      <c r="A47" s="36"/>
      <c r="B47" s="37">
        <v>2025</v>
      </c>
      <c r="C47" s="38">
        <v>380.399</v>
      </c>
      <c r="D47" s="38">
        <v>354.69850000000002</v>
      </c>
      <c r="E47" s="38">
        <v>344.69850000000002</v>
      </c>
      <c r="F47" s="38">
        <v>305.93200000000002</v>
      </c>
      <c r="G47" s="38">
        <v>391.52083333333297</v>
      </c>
      <c r="H47" s="38">
        <v>352.05</v>
      </c>
      <c r="I47" s="38">
        <v>346.43200000000002</v>
      </c>
      <c r="J47" s="38">
        <v>349.21199999999999</v>
      </c>
      <c r="K47" s="38">
        <v>359.80370833333325</v>
      </c>
      <c r="L47" s="38">
        <v>351.87400000000002</v>
      </c>
      <c r="M47" s="143">
        <v>353.66205416666662</v>
      </c>
      <c r="N47" s="38">
        <v>363.33427</v>
      </c>
      <c r="O47" s="271">
        <f t="shared" si="2"/>
        <v>4253.6168658333327</v>
      </c>
    </row>
    <row r="48" spans="1:15" ht="9.9499999999999993" customHeight="1" x14ac:dyDescent="0.25">
      <c r="A48" s="36" t="s">
        <v>31</v>
      </c>
      <c r="B48" s="37">
        <v>2024</v>
      </c>
      <c r="C48" s="38">
        <f>C50+C52</f>
        <v>136.554</v>
      </c>
      <c r="D48" s="38">
        <f t="shared" ref="D48:G48" si="5">D50+D52</f>
        <v>137.11099999999999</v>
      </c>
      <c r="E48" s="38">
        <f t="shared" si="5"/>
        <v>134.98949999999999</v>
      </c>
      <c r="F48" s="38">
        <f t="shared" si="5"/>
        <v>120.55399999999999</v>
      </c>
      <c r="G48" s="38">
        <f t="shared" si="5"/>
        <v>121.36775</v>
      </c>
      <c r="H48" s="38">
        <f t="shared" ref="H48:N48" si="6">H50+H52</f>
        <v>155.25299999999999</v>
      </c>
      <c r="I48" s="38">
        <f t="shared" si="6"/>
        <v>145.84899999999999</v>
      </c>
      <c r="J48" s="38">
        <f t="shared" si="6"/>
        <v>136.47365000000002</v>
      </c>
      <c r="K48" s="38">
        <f t="shared" si="6"/>
        <v>148.59960000000001</v>
      </c>
      <c r="L48" s="38">
        <f t="shared" si="6"/>
        <v>147.91719999999998</v>
      </c>
      <c r="M48" s="38">
        <f t="shared" si="6"/>
        <v>153.11799999999999</v>
      </c>
      <c r="N48" s="38">
        <f t="shared" si="6"/>
        <v>182.70375000000001</v>
      </c>
      <c r="O48" s="271">
        <f t="shared" si="2"/>
        <v>1720.4904499999998</v>
      </c>
    </row>
    <row r="49" spans="1:16" ht="9.9499999999999993" customHeight="1" x14ac:dyDescent="0.25">
      <c r="A49" s="36"/>
      <c r="B49" s="37">
        <v>2025</v>
      </c>
      <c r="C49" s="38">
        <f>C51+C53</f>
        <v>146.316</v>
      </c>
      <c r="D49" s="38">
        <f t="shared" ref="D49:G49" si="7">D51+D53</f>
        <v>153.35871093750001</v>
      </c>
      <c r="E49" s="38">
        <f t="shared" si="7"/>
        <v>153.35871093750001</v>
      </c>
      <c r="F49" s="38">
        <f t="shared" si="7"/>
        <v>151.01107999999999</v>
      </c>
      <c r="G49" s="38">
        <f t="shared" si="7"/>
        <v>151.79363880208334</v>
      </c>
      <c r="H49" s="38">
        <f t="shared" ref="H49:N49" si="8">H51+H53</f>
        <v>172.054</v>
      </c>
      <c r="I49" s="38">
        <f t="shared" si="8"/>
        <v>151.01112546875001</v>
      </c>
      <c r="J49" s="38">
        <f t="shared" si="8"/>
        <v>152.38</v>
      </c>
      <c r="K49" s="38">
        <f t="shared" si="8"/>
        <v>156.80969106770834</v>
      </c>
      <c r="L49" s="38">
        <f t="shared" si="8"/>
        <v>152.71269999999998</v>
      </c>
      <c r="M49" s="38">
        <f t="shared" si="8"/>
        <v>154.08056572135416</v>
      </c>
      <c r="N49" s="38">
        <f t="shared" si="8"/>
        <v>158.28616</v>
      </c>
      <c r="O49" s="271">
        <f t="shared" si="2"/>
        <v>1853.1723829348957</v>
      </c>
    </row>
    <row r="50" spans="1:16" ht="9.9499999999999993" customHeight="1" x14ac:dyDescent="0.25">
      <c r="A50" s="36" t="s">
        <v>133</v>
      </c>
      <c r="B50" s="37">
        <v>2024</v>
      </c>
      <c r="C50" s="38">
        <v>64.275000000000006</v>
      </c>
      <c r="D50" s="38">
        <v>64.37</v>
      </c>
      <c r="E50" s="38">
        <v>62.15</v>
      </c>
      <c r="F50" s="38">
        <v>56.55</v>
      </c>
      <c r="G50" s="38">
        <v>56.778500000000001</v>
      </c>
      <c r="H50" s="38">
        <v>83.253</v>
      </c>
      <c r="I50" s="38">
        <v>66.289000000000001</v>
      </c>
      <c r="J50" s="38">
        <v>63.011250000000004</v>
      </c>
      <c r="K50" s="38">
        <v>69.728700000000003</v>
      </c>
      <c r="L50" s="38">
        <v>67.3155</v>
      </c>
      <c r="M50" s="38">
        <v>64.456999999999994</v>
      </c>
      <c r="N50" s="38">
        <v>83.399749999999997</v>
      </c>
      <c r="O50" s="271">
        <f t="shared" si="2"/>
        <v>801.57770000000005</v>
      </c>
    </row>
    <row r="51" spans="1:16" ht="9.9499999999999993" customHeight="1" x14ac:dyDescent="0.25">
      <c r="A51" s="36"/>
      <c r="B51" s="37">
        <v>2025</v>
      </c>
      <c r="C51" s="38">
        <v>65.668999999999997</v>
      </c>
      <c r="D51" s="38">
        <v>69.513170898437494</v>
      </c>
      <c r="E51" s="38">
        <v>69.513170898437494</v>
      </c>
      <c r="F51" s="38">
        <v>68.231780000000001</v>
      </c>
      <c r="G51" s="38">
        <v>68.658910449218737</v>
      </c>
      <c r="H51" s="38">
        <v>88.801000000000002</v>
      </c>
      <c r="I51" s="38">
        <v>68.231780449218746</v>
      </c>
      <c r="J51" s="38">
        <v>68.978999999999999</v>
      </c>
      <c r="K51" s="38">
        <v>73.667672724609375</v>
      </c>
      <c r="L51" s="38">
        <v>72.064700000000002</v>
      </c>
      <c r="M51" s="143">
        <v>71.333018541992189</v>
      </c>
      <c r="N51" s="38">
        <v>75.230559999999997</v>
      </c>
      <c r="O51" s="271">
        <f t="shared" si="2"/>
        <v>859.89376396191403</v>
      </c>
    </row>
    <row r="52" spans="1:16" ht="9.9499999999999993" customHeight="1" x14ac:dyDescent="0.25">
      <c r="A52" s="36" t="s">
        <v>134</v>
      </c>
      <c r="B52" s="37">
        <v>2024</v>
      </c>
      <c r="C52" s="38">
        <v>72.278999999999996</v>
      </c>
      <c r="D52" s="38">
        <v>72.741</v>
      </c>
      <c r="E52" s="38">
        <v>72.839500000000001</v>
      </c>
      <c r="F52" s="38">
        <v>64.003999999999991</v>
      </c>
      <c r="G52" s="38">
        <v>64.589249999999993</v>
      </c>
      <c r="H52" s="38">
        <v>72</v>
      </c>
      <c r="I52" s="38">
        <v>79.56</v>
      </c>
      <c r="J52" s="38">
        <v>73.462400000000002</v>
      </c>
      <c r="K52" s="38">
        <v>78.870900000000006</v>
      </c>
      <c r="L52" s="38">
        <v>80.601699999999994</v>
      </c>
      <c r="M52" s="38">
        <v>88.661000000000001</v>
      </c>
      <c r="N52" s="38">
        <v>99.304000000000002</v>
      </c>
      <c r="O52" s="271">
        <f t="shared" si="2"/>
        <v>918.91275000000007</v>
      </c>
    </row>
    <row r="53" spans="1:16" ht="9.9499999999999993" customHeight="1" x14ac:dyDescent="0.25">
      <c r="A53" s="36"/>
      <c r="B53" s="37">
        <v>2025</v>
      </c>
      <c r="C53" s="38">
        <v>80.647000000000006</v>
      </c>
      <c r="D53" s="38">
        <v>83.845540039062499</v>
      </c>
      <c r="E53" s="38">
        <v>83.845540039062499</v>
      </c>
      <c r="F53" s="38">
        <v>82.779300000000006</v>
      </c>
      <c r="G53" s="38">
        <v>83.134728352864599</v>
      </c>
      <c r="H53" s="38">
        <v>83.253</v>
      </c>
      <c r="I53" s="38">
        <v>82.779345019531263</v>
      </c>
      <c r="J53" s="38">
        <v>83.400999999999996</v>
      </c>
      <c r="K53" s="38">
        <v>83.142018343098968</v>
      </c>
      <c r="L53" s="38">
        <v>80.647999999999996</v>
      </c>
      <c r="M53" s="143">
        <v>82.747547179361987</v>
      </c>
      <c r="N53" s="38">
        <v>83.055599999999998</v>
      </c>
      <c r="O53" s="271">
        <f t="shared" si="2"/>
        <v>993.2786189729818</v>
      </c>
    </row>
    <row r="54" spans="1:16" ht="9.9499999999999993" customHeight="1" x14ac:dyDescent="0.25">
      <c r="A54" s="36" t="s">
        <v>32</v>
      </c>
      <c r="B54" s="37">
        <v>2024</v>
      </c>
      <c r="C54" s="38">
        <v>1183.682</v>
      </c>
      <c r="D54" s="38">
        <v>1206.3620000000001</v>
      </c>
      <c r="E54" s="38">
        <v>1234.336</v>
      </c>
      <c r="F54" s="38">
        <v>1396.518</v>
      </c>
      <c r="G54" s="38">
        <v>1361.2280000000001</v>
      </c>
      <c r="H54" s="38">
        <v>1476</v>
      </c>
      <c r="I54" s="38">
        <v>1464.9969999999998</v>
      </c>
      <c r="J54" s="38">
        <v>803.52800000000002</v>
      </c>
      <c r="K54" s="38">
        <v>980.33300000000008</v>
      </c>
      <c r="L54" s="38">
        <v>988.625</v>
      </c>
      <c r="M54" s="38">
        <v>914.798</v>
      </c>
      <c r="N54" s="38">
        <v>818.31999999999994</v>
      </c>
      <c r="O54" s="271">
        <f t="shared" si="2"/>
        <v>13828.727000000001</v>
      </c>
    </row>
    <row r="55" spans="1:16" ht="9.9499999999999993" customHeight="1" x14ac:dyDescent="0.25">
      <c r="A55" s="36"/>
      <c r="B55" s="37">
        <v>2025</v>
      </c>
      <c r="C55" s="38">
        <v>1165.308</v>
      </c>
      <c r="D55" s="38">
        <v>1141.96325</v>
      </c>
      <c r="E55" s="38">
        <v>1141.96325</v>
      </c>
      <c r="F55" s="38">
        <v>1149.7447999999999</v>
      </c>
      <c r="G55" s="38">
        <v>1147.1509583333334</v>
      </c>
      <c r="H55" s="38">
        <v>1146.2860000000001</v>
      </c>
      <c r="I55" s="38">
        <v>1149.7448249999998</v>
      </c>
      <c r="J55" s="38">
        <v>1145.2059999999999</v>
      </c>
      <c r="K55" s="38">
        <v>1147.0969458333334</v>
      </c>
      <c r="L55" s="38">
        <v>1139.4557</v>
      </c>
      <c r="M55" s="143">
        <v>1147.3919729166666</v>
      </c>
      <c r="N55" s="38">
        <v>1147.7280000000001</v>
      </c>
      <c r="O55" s="271">
        <f t="shared" si="2"/>
        <v>13769.039702083333</v>
      </c>
    </row>
    <row r="56" spans="1:16" ht="9.9499999999999993" customHeight="1" x14ac:dyDescent="0.25">
      <c r="A56" s="36" t="s">
        <v>33</v>
      </c>
      <c r="B56" s="37">
        <v>2024</v>
      </c>
      <c r="C56" s="38">
        <v>365.99900000000002</v>
      </c>
      <c r="D56" s="38">
        <v>391.32799999999997</v>
      </c>
      <c r="E56" s="38">
        <v>395.77800000000002</v>
      </c>
      <c r="F56" s="38">
        <v>410.12</v>
      </c>
      <c r="G56" s="38">
        <v>446.06200000000001</v>
      </c>
      <c r="H56" s="38">
        <v>483</v>
      </c>
      <c r="I56" s="38">
        <v>616.97800000000007</v>
      </c>
      <c r="J56" s="38">
        <v>598.75900000000001</v>
      </c>
      <c r="K56" s="38">
        <v>625.99900000000002</v>
      </c>
      <c r="L56" s="38">
        <v>604.43399999999997</v>
      </c>
      <c r="M56" s="38">
        <v>602.255</v>
      </c>
      <c r="N56" s="38">
        <v>625.65000000000009</v>
      </c>
      <c r="O56" s="271">
        <f t="shared" si="2"/>
        <v>6166.362000000001</v>
      </c>
    </row>
    <row r="57" spans="1:16" ht="9.9499999999999993" customHeight="1" x14ac:dyDescent="0.25">
      <c r="A57" s="36"/>
      <c r="B57" s="37">
        <v>2025</v>
      </c>
      <c r="C57" s="38">
        <v>620.19000000000005</v>
      </c>
      <c r="D57" s="38">
        <v>423.13800000000003</v>
      </c>
      <c r="E57" s="38">
        <v>433.596</v>
      </c>
      <c r="F57" s="38">
        <v>559.255</v>
      </c>
      <c r="G57" s="38">
        <v>747.64</v>
      </c>
      <c r="H57" s="38">
        <v>759.44600000000003</v>
      </c>
      <c r="I57" s="38">
        <v>680.85299999999995</v>
      </c>
      <c r="J57" s="38">
        <v>540.90700000000004</v>
      </c>
      <c r="K57" s="38">
        <v>714.72</v>
      </c>
      <c r="L57" s="38">
        <v>784</v>
      </c>
      <c r="M57" s="143">
        <v>821.28</v>
      </c>
      <c r="N57" s="38">
        <v>660.12</v>
      </c>
      <c r="O57" s="271">
        <f t="shared" si="2"/>
        <v>7745.1449999999995</v>
      </c>
      <c r="P57" s="38"/>
    </row>
    <row r="58" spans="1:16" ht="9.9499999999999993" customHeight="1" x14ac:dyDescent="0.25">
      <c r="A58" s="36" t="s">
        <v>34</v>
      </c>
      <c r="B58" s="37">
        <v>2024</v>
      </c>
      <c r="C58" s="38">
        <v>201.738</v>
      </c>
      <c r="D58" s="38">
        <v>169.74700000000001</v>
      </c>
      <c r="E58" s="38">
        <v>265.89400000000001</v>
      </c>
      <c r="F58" s="38">
        <v>318.55700000000002</v>
      </c>
      <c r="G58" s="38">
        <v>323.44299999999998</v>
      </c>
      <c r="H58" s="38">
        <v>335</v>
      </c>
      <c r="I58" s="38">
        <v>385.02841999999998</v>
      </c>
      <c r="J58" s="38">
        <v>428.41251</v>
      </c>
      <c r="K58" s="38">
        <v>469.63980000000004</v>
      </c>
      <c r="L58" s="38">
        <v>492.37121999999999</v>
      </c>
      <c r="M58" s="38">
        <v>440.62090000000001</v>
      </c>
      <c r="N58" s="38">
        <v>523.16380000000004</v>
      </c>
      <c r="O58" s="271">
        <f t="shared" si="2"/>
        <v>4353.6156499999997</v>
      </c>
    </row>
    <row r="59" spans="1:16" ht="9.9499999999999993" customHeight="1" x14ac:dyDescent="0.25">
      <c r="A59" s="36"/>
      <c r="B59" s="37">
        <v>2025</v>
      </c>
      <c r="C59" s="38">
        <v>208.44</v>
      </c>
      <c r="D59" s="38">
        <v>181.611004160156</v>
      </c>
      <c r="E59" s="38">
        <v>281.6110041601562</v>
      </c>
      <c r="F59" s="38">
        <v>281.22370000000001</v>
      </c>
      <c r="G59" s="38">
        <v>281.35204374674476</v>
      </c>
      <c r="H59" s="38">
        <v>306.39600000000002</v>
      </c>
      <c r="I59" s="38">
        <v>238.22142708007806</v>
      </c>
      <c r="J59" s="38">
        <v>256.44900000000001</v>
      </c>
      <c r="K59" s="38">
        <v>270.60461770670571</v>
      </c>
      <c r="L59" s="38">
        <v>267.91770000000002</v>
      </c>
      <c r="M59" s="143">
        <v>257.38264968538408</v>
      </c>
      <c r="N59" s="38">
        <v>275.32310000000001</v>
      </c>
      <c r="O59" s="271">
        <f t="shared" si="2"/>
        <v>3106.5322465392246</v>
      </c>
    </row>
    <row r="60" spans="1:16" ht="9.9499999999999993" customHeight="1" x14ac:dyDescent="0.25">
      <c r="A60" s="40" t="s">
        <v>61</v>
      </c>
      <c r="B60" s="37">
        <v>2024</v>
      </c>
      <c r="C60" s="38">
        <v>167.685</v>
      </c>
      <c r="D60" s="38">
        <v>152.68</v>
      </c>
      <c r="E60" s="38">
        <v>160.41900000000001</v>
      </c>
      <c r="F60" s="38">
        <v>163.20499999999998</v>
      </c>
      <c r="G60" s="38">
        <v>163.679</v>
      </c>
      <c r="H60" s="38">
        <v>144.45500000000001</v>
      </c>
      <c r="I60" s="38">
        <v>158.21899999999999</v>
      </c>
      <c r="J60" s="38">
        <v>174.202</v>
      </c>
      <c r="K60" s="38">
        <v>144.91</v>
      </c>
      <c r="L60" s="38">
        <v>152.53100000000001</v>
      </c>
      <c r="M60" s="38">
        <v>154.62899999999999</v>
      </c>
      <c r="N60" s="38">
        <v>165.523</v>
      </c>
      <c r="O60" s="271">
        <f t="shared" si="2"/>
        <v>1902.1369999999999</v>
      </c>
    </row>
    <row r="61" spans="1:16" ht="9.9499999999999993" customHeight="1" x14ac:dyDescent="0.25">
      <c r="A61" s="40"/>
      <c r="B61" s="37">
        <v>2025</v>
      </c>
      <c r="C61" s="38">
        <v>180.45987506799995</v>
      </c>
      <c r="D61" s="38">
        <v>174.34802814500003</v>
      </c>
      <c r="E61" s="38">
        <v>165.83587715200002</v>
      </c>
      <c r="F61" s="38">
        <v>161.85698079299999</v>
      </c>
      <c r="G61" s="38">
        <v>147.79780074616957</v>
      </c>
      <c r="H61" s="38">
        <v>152.494</v>
      </c>
      <c r="I61" s="38">
        <v>170.62519028949998</v>
      </c>
      <c r="J61" s="38">
        <v>162.46</v>
      </c>
      <c r="K61" s="38">
        <v>158.34424775891739</v>
      </c>
      <c r="L61" s="38">
        <v>160.982</v>
      </c>
      <c r="M61" s="143">
        <v>163.52039999525869</v>
      </c>
      <c r="N61" s="38">
        <v>156.97229999999999</v>
      </c>
      <c r="O61" s="271">
        <f t="shared" si="2"/>
        <v>1955.6966999478454</v>
      </c>
    </row>
    <row r="62" spans="1:16" ht="9.9499999999999993" customHeight="1" x14ac:dyDescent="0.25">
      <c r="A62" s="36" t="s">
        <v>135</v>
      </c>
      <c r="B62" s="37">
        <v>2024</v>
      </c>
      <c r="C62" s="38">
        <v>179.50400000000002</v>
      </c>
      <c r="D62" s="38">
        <v>106.992</v>
      </c>
      <c r="E62" s="38">
        <v>118.708</v>
      </c>
      <c r="F62" s="38">
        <v>96.190390000000008</v>
      </c>
      <c r="G62" s="38">
        <v>79.497</v>
      </c>
      <c r="H62" s="38">
        <v>113</v>
      </c>
      <c r="I62" s="38">
        <v>94.525000000000006</v>
      </c>
      <c r="J62" s="38">
        <v>134.88200000000001</v>
      </c>
      <c r="K62" s="38">
        <v>98.513999999999996</v>
      </c>
      <c r="L62" s="38">
        <v>105.28</v>
      </c>
      <c r="M62" s="38">
        <v>113.61333</v>
      </c>
      <c r="N62" s="38">
        <v>87.385999999999996</v>
      </c>
      <c r="O62" s="271">
        <f t="shared" si="2"/>
        <v>1328.0917199999999</v>
      </c>
    </row>
    <row r="63" spans="1:16" ht="9.9499999999999993" customHeight="1" x14ac:dyDescent="0.25">
      <c r="A63" s="36"/>
      <c r="B63" s="37">
        <v>2025</v>
      </c>
      <c r="C63" s="38">
        <v>158.11292</v>
      </c>
      <c r="D63" s="38">
        <v>109.831</v>
      </c>
      <c r="E63" s="38">
        <v>116.94</v>
      </c>
      <c r="F63" s="38">
        <v>141.57300000000001</v>
      </c>
      <c r="G63" s="38">
        <v>78.161000000000001</v>
      </c>
      <c r="H63" s="38">
        <v>114.455</v>
      </c>
      <c r="I63" s="38">
        <v>131.61422999999999</v>
      </c>
      <c r="J63" s="38">
        <v>111.626</v>
      </c>
      <c r="K63" s="38">
        <v>108.9640575</v>
      </c>
      <c r="L63" s="38">
        <v>116.664</v>
      </c>
      <c r="M63" s="143">
        <v>118.79412075</v>
      </c>
      <c r="N63" s="38">
        <v>108.0767</v>
      </c>
      <c r="O63" s="271">
        <f t="shared" si="2"/>
        <v>1414.8120282500001</v>
      </c>
    </row>
    <row r="64" spans="1:16" ht="9.9499999999999993" customHeight="1" x14ac:dyDescent="0.25">
      <c r="A64" s="36" t="s">
        <v>62</v>
      </c>
      <c r="B64" s="37">
        <v>2024</v>
      </c>
      <c r="C64" s="38">
        <v>200.54</v>
      </c>
      <c r="D64" s="38">
        <v>184.48000000000002</v>
      </c>
      <c r="E64" s="38">
        <v>180.54000000000002</v>
      </c>
      <c r="F64" s="38">
        <v>193.1</v>
      </c>
      <c r="G64" s="38">
        <v>184.28</v>
      </c>
      <c r="H64" s="38">
        <v>156</v>
      </c>
      <c r="I64" s="38">
        <v>176.9</v>
      </c>
      <c r="J64" s="38">
        <v>170.87</v>
      </c>
      <c r="K64" s="38">
        <v>153.22999999999999</v>
      </c>
      <c r="L64" s="38">
        <v>170.84</v>
      </c>
      <c r="M64" s="38">
        <v>164</v>
      </c>
      <c r="N64" s="38">
        <v>175.17000000000002</v>
      </c>
      <c r="O64" s="271">
        <f t="shared" si="2"/>
        <v>2109.9499999999998</v>
      </c>
    </row>
    <row r="65" spans="1:15" ht="9.9499999999999993" customHeight="1" x14ac:dyDescent="0.25">
      <c r="A65" s="41"/>
      <c r="B65" s="42">
        <v>2025</v>
      </c>
      <c r="C65" s="43">
        <v>123.447</v>
      </c>
      <c r="D65" s="43">
        <v>181.34549999999999</v>
      </c>
      <c r="E65" s="43">
        <v>183.34549999999999</v>
      </c>
      <c r="F65" s="43">
        <v>183.37899999999999</v>
      </c>
      <c r="G65" s="43">
        <v>176.70124999999999</v>
      </c>
      <c r="H65" s="43">
        <v>157.809</v>
      </c>
      <c r="I65" s="43">
        <v>167.87925000000001</v>
      </c>
      <c r="J65" s="43">
        <v>181.19300000000001</v>
      </c>
      <c r="K65" s="43">
        <v>170.895625</v>
      </c>
      <c r="L65" s="43">
        <v>169.46700000000001</v>
      </c>
      <c r="M65" s="141">
        <v>169.5462125</v>
      </c>
      <c r="N65" s="43">
        <v>167.46315999999999</v>
      </c>
      <c r="O65" s="272">
        <f t="shared" si="2"/>
        <v>2032.4714974999999</v>
      </c>
    </row>
    <row r="66" spans="1:15" ht="9" customHeight="1" x14ac:dyDescent="0.3">
      <c r="A66" s="4" t="s">
        <v>74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42"/>
      <c r="N66" s="47"/>
      <c r="O66" s="47"/>
    </row>
    <row r="67" spans="1:15" ht="9" customHeight="1" x14ac:dyDescent="0.3">
      <c r="A67" s="215" t="s">
        <v>159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5">
      <c r="A68" s="160" t="s">
        <v>173</v>
      </c>
    </row>
    <row r="69" spans="1:15" ht="9" customHeight="1" x14ac:dyDescent="0.15">
      <c r="A69" s="191" t="s">
        <v>174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AO1024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transitionEvaluation="1" published="0"/>
  <dimension ref="A1:T48"/>
  <sheetViews>
    <sheetView showGridLines="0" tabSelected="1" zoomScaleNormal="100" workbookViewId="0">
      <selection activeCell="A44" sqref="A44"/>
    </sheetView>
  </sheetViews>
  <sheetFormatPr baseColWidth="10" defaultColWidth="7.5546875" defaultRowHeight="14.1" customHeight="1" x14ac:dyDescent="0.25"/>
  <cols>
    <col min="1" max="1" width="11.109375" style="7" customWidth="1"/>
    <col min="2" max="2" width="6.6640625" style="7" hidden="1" customWidth="1"/>
    <col min="3" max="3" width="5.6640625" style="7" hidden="1" customWidth="1"/>
    <col min="4" max="4" width="0.88671875" style="7" hidden="1" customWidth="1"/>
    <col min="5" max="6" width="6.6640625" style="7" customWidth="1"/>
    <col min="7" max="7" width="5.6640625" style="7" customWidth="1"/>
    <col min="8" max="8" width="6.6640625" style="7" hidden="1" customWidth="1"/>
    <col min="9" max="10" width="5.6640625" style="7" hidden="1" customWidth="1"/>
    <col min="11" max="12" width="6.6640625" style="7" customWidth="1"/>
    <col min="13" max="13" width="5.6640625" style="7" customWidth="1"/>
    <col min="14" max="14" width="6.6640625" style="7" hidden="1" customWidth="1"/>
    <col min="15" max="16" width="5.6640625" style="7" hidden="1" customWidth="1"/>
    <col min="17" max="18" width="6.6640625" style="7" customWidth="1"/>
    <col min="19" max="19" width="5.6640625" style="7" customWidth="1"/>
    <col min="20" max="20" width="5.44140625" style="7" customWidth="1"/>
    <col min="21" max="16384" width="7.5546875" style="7"/>
  </cols>
  <sheetData>
    <row r="1" spans="1:19" ht="17.25" customHeight="1" x14ac:dyDescent="0.25">
      <c r="A1" s="6" t="s">
        <v>187</v>
      </c>
    </row>
    <row r="2" spans="1:19" ht="5.0999999999999996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ht="15" customHeight="1" x14ac:dyDescent="0.25">
      <c r="A3" s="358" t="s">
        <v>42</v>
      </c>
      <c r="B3" s="378" t="s">
        <v>63</v>
      </c>
      <c r="C3" s="354"/>
      <c r="D3" s="354"/>
      <c r="E3" s="354"/>
      <c r="F3" s="354"/>
      <c r="G3" s="355"/>
      <c r="H3" s="378" t="s">
        <v>22</v>
      </c>
      <c r="I3" s="354"/>
      <c r="J3" s="354"/>
      <c r="K3" s="354"/>
      <c r="L3" s="354"/>
      <c r="M3" s="355"/>
      <c r="N3" s="378" t="s">
        <v>6</v>
      </c>
      <c r="O3" s="354"/>
      <c r="P3" s="354"/>
      <c r="Q3" s="354"/>
      <c r="R3" s="354"/>
      <c r="S3" s="355"/>
    </row>
    <row r="4" spans="1:19" ht="15" customHeight="1" x14ac:dyDescent="0.25">
      <c r="A4" s="359"/>
      <c r="B4" s="233" t="s">
        <v>71</v>
      </c>
      <c r="C4" s="233" t="s">
        <v>72</v>
      </c>
      <c r="D4" s="233" t="s">
        <v>73</v>
      </c>
      <c r="E4" s="233">
        <v>2024</v>
      </c>
      <c r="F4" s="233" t="s">
        <v>164</v>
      </c>
      <c r="G4" s="233" t="s">
        <v>43</v>
      </c>
      <c r="H4" s="233" t="s">
        <v>71</v>
      </c>
      <c r="I4" s="233" t="s">
        <v>72</v>
      </c>
      <c r="J4" s="233" t="s">
        <v>73</v>
      </c>
      <c r="K4" s="233">
        <v>2024</v>
      </c>
      <c r="L4" s="233" t="s">
        <v>164</v>
      </c>
      <c r="M4" s="233" t="s">
        <v>43</v>
      </c>
      <c r="N4" s="233" t="s">
        <v>71</v>
      </c>
      <c r="O4" s="233" t="s">
        <v>72</v>
      </c>
      <c r="P4" s="233" t="s">
        <v>73</v>
      </c>
      <c r="Q4" s="233">
        <v>2024</v>
      </c>
      <c r="R4" s="233" t="s">
        <v>164</v>
      </c>
      <c r="S4" s="233" t="s">
        <v>43</v>
      </c>
    </row>
    <row r="5" spans="1:19" ht="14.1" customHeight="1" x14ac:dyDescent="0.25">
      <c r="A5" s="9" t="s">
        <v>44</v>
      </c>
      <c r="B5" s="10">
        <v>23222.113000000001</v>
      </c>
      <c r="C5" s="11">
        <v>21654.93</v>
      </c>
      <c r="D5" s="11">
        <v>22716.588</v>
      </c>
      <c r="E5" s="10">
        <v>21625.901999999998</v>
      </c>
      <c r="F5" s="10">
        <v>23053.937000000002</v>
      </c>
      <c r="G5" s="10">
        <f t="shared" ref="G5:G16" si="0">((F5/E5)-1)*100</f>
        <v>6.6033546253932096</v>
      </c>
      <c r="H5" s="11">
        <v>64126.277999999998</v>
      </c>
      <c r="I5" s="11">
        <v>57460.800000000003</v>
      </c>
      <c r="J5" s="11">
        <v>61592.302699999986</v>
      </c>
      <c r="K5" s="11">
        <v>57895.49099999998</v>
      </c>
      <c r="L5" s="11">
        <v>63399.111799999991</v>
      </c>
      <c r="M5" s="10">
        <f t="shared" ref="M5:M16" si="1">((L5/K5)-1)*100</f>
        <v>9.5061302787811552</v>
      </c>
      <c r="N5" s="12">
        <v>2.761431657834065</v>
      </c>
      <c r="O5" s="13">
        <v>2.6534742896883068</v>
      </c>
      <c r="P5" s="13">
        <v>2.7113359937680777</v>
      </c>
      <c r="Q5" s="13">
        <v>2.6771364727353331</v>
      </c>
      <c r="R5" s="13">
        <v>2.7500340527520306</v>
      </c>
      <c r="S5" s="10">
        <f t="shared" ref="S5:S16" si="2">((R5/Q5)-1)*100</f>
        <v>2.7229683939950622</v>
      </c>
    </row>
    <row r="6" spans="1:19" ht="14.1" customHeight="1" x14ac:dyDescent="0.25">
      <c r="A6" s="9" t="s">
        <v>45</v>
      </c>
      <c r="B6" s="10">
        <v>22864.448</v>
      </c>
      <c r="C6" s="11">
        <v>20716.379000000001</v>
      </c>
      <c r="D6" s="11">
        <v>21886.037</v>
      </c>
      <c r="E6" s="10">
        <v>21016.26</v>
      </c>
      <c r="F6" s="10">
        <v>21782.062000000002</v>
      </c>
      <c r="G6" s="10">
        <f t="shared" si="0"/>
        <v>3.6438548057551756</v>
      </c>
      <c r="H6" s="11">
        <v>62611.328999999998</v>
      </c>
      <c r="I6" s="11">
        <v>55035.031699999992</v>
      </c>
      <c r="J6" s="11">
        <v>58463.845400000006</v>
      </c>
      <c r="K6" s="11">
        <v>53393.596600000012</v>
      </c>
      <c r="L6" s="11">
        <v>60595.854299999992</v>
      </c>
      <c r="M6" s="10">
        <f t="shared" si="1"/>
        <v>13.488991487042812</v>
      </c>
      <c r="N6" s="12">
        <v>2.7383704605508079</v>
      </c>
      <c r="O6" s="13">
        <v>2.6565951366307785</v>
      </c>
      <c r="P6" s="13">
        <v>2.6712851394704304</v>
      </c>
      <c r="Q6" s="13">
        <v>2.5405850803140053</v>
      </c>
      <c r="R6" s="13">
        <v>2.7819154265560342</v>
      </c>
      <c r="S6" s="10">
        <f t="shared" si="2"/>
        <v>9.4990066702352429</v>
      </c>
    </row>
    <row r="7" spans="1:19" ht="14.1" customHeight="1" x14ac:dyDescent="0.25">
      <c r="A7" s="9" t="s">
        <v>46</v>
      </c>
      <c r="B7" s="10">
        <v>25837.883000000002</v>
      </c>
      <c r="C7" s="11">
        <v>22985.296999999999</v>
      </c>
      <c r="D7" s="11">
        <v>22878.09</v>
      </c>
      <c r="E7" s="10">
        <v>21527.225999999999</v>
      </c>
      <c r="F7" s="10">
        <v>24303.325000000001</v>
      </c>
      <c r="G7" s="10">
        <f t="shared" si="0"/>
        <v>12.895758143664215</v>
      </c>
      <c r="H7" s="11">
        <v>70153.111000000004</v>
      </c>
      <c r="I7" s="11">
        <v>61586.3537</v>
      </c>
      <c r="J7" s="11">
        <v>61360.097000000002</v>
      </c>
      <c r="K7" s="11">
        <v>55642.475799999993</v>
      </c>
      <c r="L7" s="11">
        <v>64726.744199999994</v>
      </c>
      <c r="M7" s="10">
        <f t="shared" si="1"/>
        <v>16.326139822843764</v>
      </c>
      <c r="N7" s="12">
        <v>2.7151261192722331</v>
      </c>
      <c r="O7" s="13">
        <v>2.6793803752024612</v>
      </c>
      <c r="P7" s="13">
        <v>2.6820463159293455</v>
      </c>
      <c r="Q7" s="13">
        <v>2.5847489964568586</v>
      </c>
      <c r="R7" s="13">
        <v>2.6632876036509403</v>
      </c>
      <c r="S7" s="10">
        <f t="shared" si="2"/>
        <v>3.0385390342250407</v>
      </c>
    </row>
    <row r="8" spans="1:19" ht="14.1" customHeight="1" x14ac:dyDescent="0.25">
      <c r="A8" s="9" t="s">
        <v>47</v>
      </c>
      <c r="B8" s="10">
        <v>24163.014999999999</v>
      </c>
      <c r="C8" s="11">
        <v>23184.924999999999</v>
      </c>
      <c r="D8" s="11">
        <v>22069.419000000002</v>
      </c>
      <c r="E8" s="10">
        <v>21838.638999999999</v>
      </c>
      <c r="F8" s="10">
        <v>22971.656999999999</v>
      </c>
      <c r="G8" s="10">
        <f t="shared" si="0"/>
        <v>5.1881346635200165</v>
      </c>
      <c r="H8" s="11">
        <v>65194.432000000001</v>
      </c>
      <c r="I8" s="11">
        <v>63301.481599999999</v>
      </c>
      <c r="J8" s="11">
        <v>60352.983400000005</v>
      </c>
      <c r="K8" s="11">
        <v>58283.624899999995</v>
      </c>
      <c r="L8" s="11">
        <v>61748.425100000008</v>
      </c>
      <c r="M8" s="10">
        <f t="shared" si="1"/>
        <v>5.9447232493598845</v>
      </c>
      <c r="N8" s="12">
        <v>2.6981083279549347</v>
      </c>
      <c r="O8" s="13">
        <v>2.7302862355603912</v>
      </c>
      <c r="P8" s="13">
        <v>2.7346883667395141</v>
      </c>
      <c r="Q8" s="13">
        <v>2.6688304568796615</v>
      </c>
      <c r="R8" s="13">
        <v>2.6880266016508956</v>
      </c>
      <c r="S8" s="10">
        <f t="shared" si="2"/>
        <v>0.71927179644366568</v>
      </c>
    </row>
    <row r="9" spans="1:19" ht="14.1" customHeight="1" x14ac:dyDescent="0.25">
      <c r="A9" s="9" t="s">
        <v>88</v>
      </c>
      <c r="B9" s="10">
        <v>26423.501</v>
      </c>
      <c r="C9" s="11">
        <v>22906.569</v>
      </c>
      <c r="D9" s="11">
        <v>24142.956999999999</v>
      </c>
      <c r="E9" s="10">
        <v>23185.285</v>
      </c>
      <c r="F9" s="10">
        <v>24311.768</v>
      </c>
      <c r="G9" s="10">
        <f t="shared" si="0"/>
        <v>4.8586118307366144</v>
      </c>
      <c r="H9" s="11">
        <v>70847.764999999999</v>
      </c>
      <c r="I9" s="11">
        <v>61578.905299999999</v>
      </c>
      <c r="J9" s="11">
        <v>65234.956299999998</v>
      </c>
      <c r="K9" s="11">
        <v>62388.925000000003</v>
      </c>
      <c r="L9" s="11">
        <v>66584.791599999997</v>
      </c>
      <c r="M9" s="10">
        <f t="shared" si="1"/>
        <v>6.7253388321725227</v>
      </c>
      <c r="N9" s="12">
        <v>2.6812406501318655</v>
      </c>
      <c r="O9" s="13">
        <v>2.6882640215564364</v>
      </c>
      <c r="P9" s="13">
        <v>2.7020284342137546</v>
      </c>
      <c r="Q9" s="13">
        <v>2.690884541639234</v>
      </c>
      <c r="R9" s="13">
        <v>2.7387885405948262</v>
      </c>
      <c r="S9" s="10">
        <f t="shared" si="2"/>
        <v>1.7802324185343998</v>
      </c>
    </row>
    <row r="10" spans="1:19" ht="14.1" customHeight="1" x14ac:dyDescent="0.25">
      <c r="A10" s="9" t="s">
        <v>49</v>
      </c>
      <c r="B10" s="10">
        <v>25652.933000000001</v>
      </c>
      <c r="C10" s="11">
        <v>22906.569</v>
      </c>
      <c r="D10" s="11">
        <v>22827.151000000002</v>
      </c>
      <c r="E10" s="10">
        <v>23114.398000000001</v>
      </c>
      <c r="F10" s="10">
        <v>23516.366999999998</v>
      </c>
      <c r="G10" s="10">
        <f t="shared" si="0"/>
        <v>1.7390416138027831</v>
      </c>
      <c r="H10" s="11">
        <v>71522.891000000003</v>
      </c>
      <c r="I10" s="11">
        <v>61578.905299999999</v>
      </c>
      <c r="J10" s="11">
        <v>61030.23139999999</v>
      </c>
      <c r="K10" s="11">
        <v>62733.117400000003</v>
      </c>
      <c r="L10" s="11">
        <v>65407.762199999997</v>
      </c>
      <c r="M10" s="10">
        <f t="shared" si="1"/>
        <v>4.2635292344008313</v>
      </c>
      <c r="N10" s="12">
        <v>2.7880979925375393</v>
      </c>
      <c r="O10" s="13">
        <v>2.6882640215564364</v>
      </c>
      <c r="P10" s="13">
        <v>2.6735807460160044</v>
      </c>
      <c r="Q10" s="13">
        <v>2.7140277414968801</v>
      </c>
      <c r="R10" s="13">
        <v>2.7813718930309261</v>
      </c>
      <c r="S10" s="10">
        <f t="shared" si="2"/>
        <v>2.4813361523306821</v>
      </c>
    </row>
    <row r="11" spans="1:19" ht="14.1" customHeight="1" x14ac:dyDescent="0.25">
      <c r="A11" s="9" t="s">
        <v>50</v>
      </c>
      <c r="B11" s="10">
        <v>26246.51</v>
      </c>
      <c r="C11" s="11">
        <v>24033.037</v>
      </c>
      <c r="D11" s="11">
        <v>22524.896000000001</v>
      </c>
      <c r="E11" s="10">
        <v>23514.345000000001</v>
      </c>
      <c r="F11" s="10">
        <v>24131.253000000001</v>
      </c>
      <c r="G11" s="10">
        <f t="shared" si="0"/>
        <v>2.6235389503726392</v>
      </c>
      <c r="H11" s="11">
        <v>72563.100000000006</v>
      </c>
      <c r="I11" s="11">
        <v>65297.702300000004</v>
      </c>
      <c r="J11" s="11">
        <v>61314.780999999988</v>
      </c>
      <c r="K11" s="11">
        <v>63574.906799999997</v>
      </c>
      <c r="L11" s="11">
        <v>67082.848899999997</v>
      </c>
      <c r="M11" s="10">
        <f t="shared" si="1"/>
        <v>5.5178092687349523</v>
      </c>
      <c r="N11" s="12">
        <v>2.7646761417041734</v>
      </c>
      <c r="O11" s="13">
        <v>2.7169975355174629</v>
      </c>
      <c r="P11" s="13">
        <v>2.7220894160843176</v>
      </c>
      <c r="Q11" s="13">
        <v>2.7036647969569212</v>
      </c>
      <c r="R11" s="13">
        <v>2.7799156927325734</v>
      </c>
      <c r="S11" s="10">
        <f t="shared" si="2"/>
        <v>2.8202791951678075</v>
      </c>
    </row>
    <row r="12" spans="1:19" ht="14.1" customHeight="1" x14ac:dyDescent="0.25">
      <c r="A12" s="9" t="s">
        <v>51</v>
      </c>
      <c r="B12" s="10">
        <v>27235.21</v>
      </c>
      <c r="C12" s="11">
        <v>23533.754000000001</v>
      </c>
      <c r="D12" s="11">
        <v>22813.883000000002</v>
      </c>
      <c r="E12" s="10">
        <v>24116.21</v>
      </c>
      <c r="F12" s="10">
        <v>24705.876</v>
      </c>
      <c r="G12" s="10">
        <f t="shared" si="0"/>
        <v>2.4451022776796227</v>
      </c>
      <c r="H12" s="11">
        <v>78865.806900000011</v>
      </c>
      <c r="I12" s="11">
        <v>62619.877900000021</v>
      </c>
      <c r="J12" s="11">
        <v>60011.15535399998</v>
      </c>
      <c r="K12" s="11">
        <v>64174.774100000002</v>
      </c>
      <c r="L12" s="11">
        <v>68364.751799999998</v>
      </c>
      <c r="M12" s="10">
        <f t="shared" si="1"/>
        <v>6.5290104386982017</v>
      </c>
      <c r="N12" s="12">
        <v>2.8957297153207193</v>
      </c>
      <c r="O12" s="13">
        <v>2.6608537634922174</v>
      </c>
      <c r="P12" s="13">
        <v>2.6304665169887991</v>
      </c>
      <c r="Q12" s="13">
        <v>2.6610638280227286</v>
      </c>
      <c r="R12" s="13">
        <f t="shared" ref="R12:R18" si="3">L12/F12</f>
        <v>2.7671454272659668</v>
      </c>
      <c r="S12" s="10">
        <f t="shared" si="2"/>
        <v>3.98643573018167</v>
      </c>
    </row>
    <row r="13" spans="1:19" ht="14.1" customHeight="1" x14ac:dyDescent="0.25">
      <c r="A13" s="9" t="s">
        <v>52</v>
      </c>
      <c r="B13" s="10">
        <v>27576.460999999999</v>
      </c>
      <c r="C13" s="11">
        <v>23136.370999999999</v>
      </c>
      <c r="D13" s="11">
        <v>21937.612000000001</v>
      </c>
      <c r="E13" s="10">
        <v>23335.308000000001</v>
      </c>
      <c r="F13" s="10">
        <v>23825.325000000001</v>
      </c>
      <c r="G13" s="10">
        <f t="shared" si="0"/>
        <v>2.099895146016495</v>
      </c>
      <c r="H13" s="11">
        <v>77260.384999999995</v>
      </c>
      <c r="I13" s="11">
        <v>62521.412100000001</v>
      </c>
      <c r="J13" s="11">
        <v>60593.062999999995</v>
      </c>
      <c r="K13" s="11">
        <v>62712.743000000002</v>
      </c>
      <c r="L13" s="11">
        <v>66068.876100000009</v>
      </c>
      <c r="M13" s="10">
        <f t="shared" si="1"/>
        <v>5.3515967241299034</v>
      </c>
      <c r="N13" s="12">
        <v>2.8016787578362572</v>
      </c>
      <c r="O13" s="13">
        <v>2.7022998593858993</v>
      </c>
      <c r="P13" s="13">
        <v>2.7620628443971018</v>
      </c>
      <c r="Q13" s="13">
        <v>2.6874615496825669</v>
      </c>
      <c r="R13" s="13">
        <f t="shared" si="3"/>
        <v>2.7730524599349646</v>
      </c>
      <c r="S13" s="10">
        <f t="shared" si="2"/>
        <v>3.1848236214768288</v>
      </c>
    </row>
    <row r="14" spans="1:19" ht="14.1" customHeight="1" x14ac:dyDescent="0.25">
      <c r="A14" s="9" t="s">
        <v>53</v>
      </c>
      <c r="B14" s="10">
        <v>27687.716</v>
      </c>
      <c r="C14" s="11">
        <v>23250.552</v>
      </c>
      <c r="D14" s="11">
        <v>23473.1</v>
      </c>
      <c r="E14" s="10">
        <v>23450.548999999999</v>
      </c>
      <c r="F14" s="10">
        <v>24842.244999999999</v>
      </c>
      <c r="G14" s="10">
        <f t="shared" si="0"/>
        <v>5.9345988019299689</v>
      </c>
      <c r="H14" s="11">
        <v>78020.907999999996</v>
      </c>
      <c r="I14" s="11">
        <v>62120.111400000009</v>
      </c>
      <c r="J14" s="11">
        <v>64635.02399999999</v>
      </c>
      <c r="K14" s="11">
        <v>64349.873100000012</v>
      </c>
      <c r="L14" s="11">
        <v>68566.065700000006</v>
      </c>
      <c r="M14" s="10">
        <f t="shared" si="1"/>
        <v>6.5519827730631475</v>
      </c>
      <c r="N14" s="12">
        <v>2.8178889150697728</v>
      </c>
      <c r="O14" s="13">
        <v>2.6717693154123827</v>
      </c>
      <c r="P14" s="13">
        <v>2.7535785217972912</v>
      </c>
      <c r="Q14" s="13">
        <v>2.7440668062824463</v>
      </c>
      <c r="R14" s="13">
        <f t="shared" si="3"/>
        <v>2.760059153268958</v>
      </c>
      <c r="S14" s="10">
        <f t="shared" si="2"/>
        <v>0.5827972901351286</v>
      </c>
    </row>
    <row r="15" spans="1:19" ht="14.1" customHeight="1" x14ac:dyDescent="0.25">
      <c r="A15" s="9" t="s">
        <v>35</v>
      </c>
      <c r="B15" s="10">
        <v>26635.705999999998</v>
      </c>
      <c r="C15" s="11">
        <v>23070.456999999999</v>
      </c>
      <c r="D15" s="11">
        <v>22981.510999999999</v>
      </c>
      <c r="E15" s="10">
        <v>23423.947</v>
      </c>
      <c r="F15" s="10">
        <v>24178.764999999999</v>
      </c>
      <c r="G15" s="10">
        <f t="shared" si="0"/>
        <v>3.2224202010019853</v>
      </c>
      <c r="H15" s="11">
        <v>73953.645999999993</v>
      </c>
      <c r="I15" s="11">
        <v>61469.828999999991</v>
      </c>
      <c r="J15" s="11">
        <v>63168.865700000002</v>
      </c>
      <c r="K15" s="11">
        <v>63121.577500000007</v>
      </c>
      <c r="L15" s="11">
        <v>67326.356499999994</v>
      </c>
      <c r="M15" s="10">
        <f t="shared" si="1"/>
        <v>6.6613972060504789</v>
      </c>
      <c r="N15" s="12">
        <v>2.7764852938382787</v>
      </c>
      <c r="O15" s="13">
        <v>2.6644391569703192</v>
      </c>
      <c r="P15" s="13">
        <v>2.7486820035462425</v>
      </c>
      <c r="Q15" s="13">
        <v>2.6947455738351871</v>
      </c>
      <c r="R15" s="13">
        <f t="shared" si="3"/>
        <v>2.7845242095698435</v>
      </c>
      <c r="S15" s="10">
        <f t="shared" si="2"/>
        <v>3.3316182650550807</v>
      </c>
    </row>
    <row r="16" spans="1:19" ht="14.1" customHeight="1" x14ac:dyDescent="0.25">
      <c r="A16" s="14" t="s">
        <v>36</v>
      </c>
      <c r="B16" s="15">
        <v>27758.675999999999</v>
      </c>
      <c r="C16" s="16">
        <v>24203.981</v>
      </c>
      <c r="D16" s="16">
        <v>23481.09</v>
      </c>
      <c r="E16" s="15">
        <v>23597.826000000001</v>
      </c>
      <c r="F16" s="15">
        <v>24563.276999999998</v>
      </c>
      <c r="G16" s="10">
        <f t="shared" si="0"/>
        <v>4.0912709501290445</v>
      </c>
      <c r="H16" s="16">
        <v>77637.5</v>
      </c>
      <c r="I16" s="16">
        <v>63889.959699999999</v>
      </c>
      <c r="J16" s="16">
        <v>64940.7186</v>
      </c>
      <c r="K16" s="16">
        <v>66982.438500000004</v>
      </c>
      <c r="L16" s="16">
        <v>67499.92359999998</v>
      </c>
      <c r="M16" s="10">
        <f t="shared" si="1"/>
        <v>0.7725683202769229</v>
      </c>
      <c r="N16" s="17">
        <v>2.7968733090872204</v>
      </c>
      <c r="O16" s="18">
        <v>2.6396467465414055</v>
      </c>
      <c r="P16" s="13">
        <v>2.7656603079328939</v>
      </c>
      <c r="Q16" s="18">
        <v>2.8385003982994026</v>
      </c>
      <c r="R16" s="18">
        <f t="shared" si="3"/>
        <v>2.7480015634721697</v>
      </c>
      <c r="S16" s="10">
        <f t="shared" si="2"/>
        <v>-3.1882621852528992</v>
      </c>
    </row>
    <row r="17" spans="1:20" ht="15" hidden="1" customHeight="1" x14ac:dyDescent="0.25">
      <c r="A17" s="278" t="s">
        <v>186</v>
      </c>
      <c r="B17" s="282">
        <v>311304.17200000002</v>
      </c>
      <c r="C17" s="283">
        <f>SUM(C4:C15)</f>
        <v>251378.84</v>
      </c>
      <c r="D17" s="283">
        <f>SUM(D4:D15)</f>
        <v>250251.24400000001</v>
      </c>
      <c r="E17" s="282">
        <f>SUM(E5:E15)</f>
        <v>250148.06899999996</v>
      </c>
      <c r="F17" s="282">
        <f>SUM(F5:F16)</f>
        <v>286185.85699999996</v>
      </c>
      <c r="G17" s="284">
        <f>((F17/E17)-1)*100</f>
        <v>14.406582526927281</v>
      </c>
      <c r="H17" s="282">
        <v>862757.15189999994</v>
      </c>
      <c r="I17" s="283">
        <v>674570.41030000011</v>
      </c>
      <c r="J17" s="283">
        <v>677757.30525399989</v>
      </c>
      <c r="K17" s="282">
        <f>SUM(K5:K15)</f>
        <v>668271.10519999987</v>
      </c>
      <c r="L17" s="282">
        <f>SUM(L5:L16)</f>
        <v>787371.51179999998</v>
      </c>
      <c r="M17" s="284">
        <f>((L17/K17)-1)*100</f>
        <v>17.822169127656018</v>
      </c>
      <c r="N17" s="285">
        <v>2.7714281705803798</v>
      </c>
      <c r="O17" s="283">
        <v>2683.4812759100969</v>
      </c>
      <c r="P17" s="286">
        <v>2.7083074370411517</v>
      </c>
      <c r="Q17" s="286">
        <f>K17/E17</f>
        <v>2.6715021541901249</v>
      </c>
      <c r="R17" s="286">
        <f t="shared" si="3"/>
        <v>2.7512593391363853</v>
      </c>
      <c r="S17" s="284">
        <f>((R17/Q17)-1)*100</f>
        <v>2.985480839727761</v>
      </c>
      <c r="T17" s="19"/>
    </row>
    <row r="18" spans="1:20" ht="15.95" customHeight="1" x14ac:dyDescent="0.25">
      <c r="A18" s="262" t="s">
        <v>26</v>
      </c>
      <c r="B18" s="273">
        <v>311304.17200000002</v>
      </c>
      <c r="C18" s="274">
        <f>SUM(C5:C16)</f>
        <v>275582.821</v>
      </c>
      <c r="D18" s="274">
        <f>SUM(D5:D16)</f>
        <v>273732.33400000003</v>
      </c>
      <c r="E18" s="273">
        <f>SUM(E5:E16)</f>
        <v>273745.89499999996</v>
      </c>
      <c r="F18" s="273">
        <f>SUM(F5:F16)</f>
        <v>286185.85699999996</v>
      </c>
      <c r="G18" s="275">
        <f>((F18/E18)-1)*100</f>
        <v>4.5443465006114625</v>
      </c>
      <c r="H18" s="273">
        <v>862757.15189999994</v>
      </c>
      <c r="I18" s="274">
        <v>738460.37000000011</v>
      </c>
      <c r="J18" s="274">
        <v>742698.02385399991</v>
      </c>
      <c r="K18" s="273">
        <f>SUM(K5:K16)</f>
        <v>735253.54369999992</v>
      </c>
      <c r="L18" s="273">
        <f>SUM(L5:L16)</f>
        <v>787371.51179999998</v>
      </c>
      <c r="M18" s="275">
        <f>((L18/K18)-1)*100</f>
        <v>7.0884348054587987</v>
      </c>
      <c r="N18" s="276">
        <v>2.7714281705803798</v>
      </c>
      <c r="O18" s="274">
        <v>2679.6313620724568</v>
      </c>
      <c r="P18" s="277">
        <v>2.7132272355300189</v>
      </c>
      <c r="Q18" s="277">
        <f>K18/E18</f>
        <v>2.6858979700864558</v>
      </c>
      <c r="R18" s="277">
        <f t="shared" si="3"/>
        <v>2.7512593391363853</v>
      </c>
      <c r="S18" s="275">
        <f>((R18/Q18)-1)*100</f>
        <v>2.4335015617821698</v>
      </c>
      <c r="T18" s="19"/>
    </row>
    <row r="19" spans="1:20" ht="9" customHeight="1" x14ac:dyDescent="0.25">
      <c r="A19" s="4" t="s">
        <v>74</v>
      </c>
      <c r="B19" s="20"/>
      <c r="C19" s="20"/>
      <c r="D19" s="20"/>
      <c r="E19" s="20"/>
      <c r="F19" s="20"/>
      <c r="G19" s="21"/>
      <c r="H19" s="22"/>
      <c r="I19" s="22"/>
      <c r="J19" s="23"/>
      <c r="K19" s="23"/>
      <c r="L19" s="23"/>
      <c r="M19" s="24"/>
      <c r="N19" s="22"/>
      <c r="O19" s="22"/>
      <c r="P19" s="22"/>
      <c r="Q19" s="22"/>
      <c r="R19" s="22"/>
      <c r="S19" s="24"/>
    </row>
    <row r="20" spans="1:20" ht="9" customHeight="1" x14ac:dyDescent="0.25">
      <c r="A20" s="4" t="s">
        <v>176</v>
      </c>
      <c r="B20" s="20"/>
      <c r="C20" s="20"/>
      <c r="D20" s="20"/>
      <c r="E20" s="20"/>
      <c r="F20" s="20"/>
      <c r="G20" s="20"/>
      <c r="H20" s="22"/>
      <c r="I20" s="22"/>
      <c r="J20" s="23"/>
      <c r="K20" s="23"/>
      <c r="L20" s="23"/>
      <c r="M20" s="24"/>
      <c r="N20" s="22"/>
      <c r="O20" s="22"/>
      <c r="P20" s="22"/>
      <c r="Q20" s="22"/>
      <c r="R20" s="22"/>
      <c r="S20" s="24"/>
    </row>
    <row r="21" spans="1:20" ht="9" customHeight="1" x14ac:dyDescent="0.25">
      <c r="A21" s="160" t="s">
        <v>173</v>
      </c>
      <c r="B21" s="20"/>
      <c r="C21" s="20"/>
      <c r="D21" s="20"/>
      <c r="E21" s="20"/>
      <c r="F21" s="20"/>
      <c r="G21" s="20"/>
      <c r="H21" s="22"/>
      <c r="I21" s="22"/>
      <c r="J21" s="23"/>
      <c r="K21" s="23"/>
      <c r="L21" s="23"/>
      <c r="M21" s="24"/>
      <c r="N21" s="22"/>
      <c r="O21" s="22"/>
      <c r="P21" s="22"/>
      <c r="Q21" s="22"/>
      <c r="R21" s="22"/>
      <c r="S21" s="24"/>
    </row>
    <row r="22" spans="1:20" ht="9" customHeight="1" x14ac:dyDescent="0.15">
      <c r="A22" s="191" t="s">
        <v>174</v>
      </c>
      <c r="B22" s="20"/>
      <c r="C22" s="20"/>
      <c r="D22" s="20"/>
      <c r="E22" s="20"/>
      <c r="F22" s="20"/>
      <c r="G22" s="20"/>
      <c r="H22" s="22"/>
      <c r="I22" s="22"/>
      <c r="J22" s="23"/>
      <c r="K22" s="23"/>
      <c r="L22" s="23"/>
      <c r="M22" s="24"/>
      <c r="N22" s="22"/>
      <c r="O22" s="22"/>
      <c r="P22" s="22"/>
      <c r="Q22" s="22"/>
      <c r="R22" s="22"/>
      <c r="S22" s="24"/>
    </row>
    <row r="23" spans="1:20" ht="66" customHeight="1" x14ac:dyDescent="0.25">
      <c r="B23" s="22"/>
      <c r="C23" s="22"/>
      <c r="D23" s="22"/>
      <c r="E23" s="22"/>
      <c r="F23" s="22"/>
      <c r="G23" s="26"/>
      <c r="H23" s="22"/>
      <c r="I23" s="22"/>
      <c r="J23" s="22"/>
      <c r="K23" s="22"/>
      <c r="L23" s="22"/>
      <c r="M23" s="26"/>
      <c r="N23" s="22"/>
      <c r="O23" s="22"/>
      <c r="P23" s="22"/>
      <c r="Q23" s="22"/>
      <c r="R23" s="22"/>
      <c r="S23" s="26"/>
    </row>
    <row r="24" spans="1:20" ht="5.0999999999999996" customHeight="1" x14ac:dyDescent="0.25">
      <c r="B24" s="22"/>
      <c r="C24" s="22"/>
      <c r="D24" s="22"/>
      <c r="E24" s="22"/>
      <c r="F24" s="22"/>
      <c r="G24" s="26"/>
      <c r="H24" s="22"/>
      <c r="I24" s="22"/>
      <c r="J24" s="22"/>
      <c r="K24" s="22"/>
      <c r="L24" s="22"/>
      <c r="M24" s="26"/>
      <c r="N24" s="22"/>
      <c r="O24" s="22"/>
      <c r="P24" s="22"/>
      <c r="Q24" s="22"/>
      <c r="R24" s="22"/>
      <c r="S24" s="26"/>
    </row>
    <row r="25" spans="1:20" ht="14.1" customHeight="1" x14ac:dyDescent="0.25">
      <c r="A25" s="6" t="s">
        <v>188</v>
      </c>
      <c r="B25" s="8"/>
      <c r="C25" s="8"/>
      <c r="M25" s="19"/>
    </row>
    <row r="26" spans="1:20" ht="12" customHeight="1" x14ac:dyDescent="0.25">
      <c r="A26" s="27" t="s">
        <v>21</v>
      </c>
      <c r="B26" s="8"/>
      <c r="C26" s="8"/>
    </row>
    <row r="27" spans="1:20" ht="3.95" customHeight="1" x14ac:dyDescent="0.25"/>
    <row r="28" spans="1:20" ht="15" customHeight="1" x14ac:dyDescent="0.25">
      <c r="A28" s="260"/>
      <c r="B28" s="357" t="s">
        <v>7</v>
      </c>
      <c r="C28" s="357"/>
      <c r="D28" s="357"/>
      <c r="E28" s="357"/>
      <c r="F28" s="357"/>
      <c r="G28" s="357"/>
      <c r="H28" s="357"/>
      <c r="I28" s="357"/>
      <c r="J28" s="357"/>
      <c r="K28" s="357"/>
      <c r="L28" s="357"/>
      <c r="M28" s="357"/>
      <c r="N28" s="357"/>
      <c r="O28" s="357"/>
      <c r="P28" s="357"/>
      <c r="Q28" s="357"/>
      <c r="R28" s="357"/>
      <c r="S28" s="357"/>
    </row>
    <row r="29" spans="1:20" ht="15" customHeight="1" x14ac:dyDescent="0.25">
      <c r="A29" s="261" t="s">
        <v>42</v>
      </c>
      <c r="B29" s="356" t="s">
        <v>8</v>
      </c>
      <c r="C29" s="356"/>
      <c r="D29" s="356"/>
      <c r="E29" s="356"/>
      <c r="F29" s="356"/>
      <c r="G29" s="356"/>
      <c r="H29" s="356" t="s">
        <v>9</v>
      </c>
      <c r="I29" s="356"/>
      <c r="J29" s="356"/>
      <c r="K29" s="356"/>
      <c r="L29" s="356"/>
      <c r="M29" s="356"/>
      <c r="N29" s="376" t="s">
        <v>64</v>
      </c>
      <c r="O29" s="376"/>
      <c r="P29" s="376"/>
      <c r="Q29" s="376"/>
      <c r="R29" s="376"/>
      <c r="S29" s="377"/>
    </row>
    <row r="30" spans="1:20" ht="15" customHeight="1" x14ac:dyDescent="0.25">
      <c r="A30" s="232"/>
      <c r="B30" s="240" t="s">
        <v>71</v>
      </c>
      <c r="C30" s="233" t="s">
        <v>72</v>
      </c>
      <c r="D30" s="233" t="s">
        <v>73</v>
      </c>
      <c r="E30" s="233">
        <v>2024</v>
      </c>
      <c r="F30" s="233" t="s">
        <v>164</v>
      </c>
      <c r="G30" s="233" t="s">
        <v>43</v>
      </c>
      <c r="H30" s="233" t="s">
        <v>71</v>
      </c>
      <c r="I30" s="233" t="s">
        <v>72</v>
      </c>
      <c r="J30" s="233" t="s">
        <v>73</v>
      </c>
      <c r="K30" s="233">
        <v>2024</v>
      </c>
      <c r="L30" s="233" t="s">
        <v>164</v>
      </c>
      <c r="M30" s="233" t="s">
        <v>43</v>
      </c>
      <c r="N30" s="233" t="s">
        <v>71</v>
      </c>
      <c r="O30" s="233" t="s">
        <v>72</v>
      </c>
      <c r="P30" s="233" t="s">
        <v>73</v>
      </c>
      <c r="Q30" s="233">
        <v>2024</v>
      </c>
      <c r="R30" s="233" t="s">
        <v>164</v>
      </c>
      <c r="S30" s="233" t="s">
        <v>43</v>
      </c>
    </row>
    <row r="31" spans="1:20" ht="14.1" customHeight="1" x14ac:dyDescent="0.25">
      <c r="A31" s="9" t="s">
        <v>44</v>
      </c>
      <c r="B31" s="11">
        <v>32850</v>
      </c>
      <c r="C31" s="11">
        <v>12690</v>
      </c>
      <c r="D31" s="11">
        <v>32275</v>
      </c>
      <c r="E31" s="11">
        <v>10190</v>
      </c>
      <c r="F31" s="11">
        <v>6350</v>
      </c>
      <c r="G31" s="10">
        <f>((F31/E31)-1)*100</f>
        <v>-37.684003925417073</v>
      </c>
      <c r="H31" s="11">
        <v>456600</v>
      </c>
      <c r="I31" s="11">
        <v>321980</v>
      </c>
      <c r="J31" s="11">
        <v>336885</v>
      </c>
      <c r="K31" s="11">
        <v>270260</v>
      </c>
      <c r="L31" s="11">
        <v>340590</v>
      </c>
      <c r="M31" s="10">
        <f t="shared" ref="M31:M42" si="4">((L31/K31)-1)*100</f>
        <v>26.023088877377344</v>
      </c>
      <c r="N31" s="11">
        <v>354945</v>
      </c>
      <c r="O31" s="11">
        <v>327820</v>
      </c>
      <c r="P31" s="11">
        <v>343890</v>
      </c>
      <c r="Q31" s="11">
        <v>258100</v>
      </c>
      <c r="R31" s="11">
        <v>243400</v>
      </c>
      <c r="S31" s="10">
        <f t="shared" ref="S31:S42" si="5">((R31/Q31)-1)*100</f>
        <v>-5.6954668733049214</v>
      </c>
    </row>
    <row r="32" spans="1:20" ht="14.1" customHeight="1" x14ac:dyDescent="0.25">
      <c r="A32" s="9" t="s">
        <v>45</v>
      </c>
      <c r="B32" s="11">
        <v>31200</v>
      </c>
      <c r="C32" s="11">
        <v>12290</v>
      </c>
      <c r="D32" s="11">
        <v>24910</v>
      </c>
      <c r="E32" s="11">
        <v>2950</v>
      </c>
      <c r="F32" s="11">
        <v>0</v>
      </c>
      <c r="G32" s="10">
        <f>((F32/E32)-1)*100</f>
        <v>-100</v>
      </c>
      <c r="H32" s="11">
        <v>428500</v>
      </c>
      <c r="I32" s="11">
        <v>261420</v>
      </c>
      <c r="J32" s="11">
        <v>312305</v>
      </c>
      <c r="K32" s="11">
        <v>246745</v>
      </c>
      <c r="L32" s="11">
        <v>311130</v>
      </c>
      <c r="M32" s="10">
        <f t="shared" si="4"/>
        <v>26.093740501327289</v>
      </c>
      <c r="N32" s="11">
        <v>344502</v>
      </c>
      <c r="O32" s="11">
        <v>317830</v>
      </c>
      <c r="P32" s="11">
        <v>316530</v>
      </c>
      <c r="Q32" s="11">
        <v>218000</v>
      </c>
      <c r="R32" s="11">
        <v>210100</v>
      </c>
      <c r="S32" s="10">
        <f t="shared" si="5"/>
        <v>-3.6238532110091759</v>
      </c>
    </row>
    <row r="33" spans="1:19" ht="14.1" customHeight="1" x14ac:dyDescent="0.25">
      <c r="A33" s="9" t="s">
        <v>46</v>
      </c>
      <c r="B33" s="11">
        <v>7300</v>
      </c>
      <c r="C33" s="11">
        <v>14110</v>
      </c>
      <c r="D33" s="11">
        <v>26098</v>
      </c>
      <c r="E33" s="11">
        <v>0</v>
      </c>
      <c r="F33" s="11">
        <v>0</v>
      </c>
      <c r="G33" s="10">
        <v>0</v>
      </c>
      <c r="H33" s="11">
        <v>477200</v>
      </c>
      <c r="I33" s="11">
        <v>299300</v>
      </c>
      <c r="J33" s="11">
        <v>253620</v>
      </c>
      <c r="K33" s="11">
        <v>266845</v>
      </c>
      <c r="L33" s="11">
        <v>344285</v>
      </c>
      <c r="M33" s="10">
        <f t="shared" si="4"/>
        <v>29.020592478779818</v>
      </c>
      <c r="N33" s="11">
        <v>340672</v>
      </c>
      <c r="O33" s="11">
        <v>306650</v>
      </c>
      <c r="P33" s="11">
        <v>293900</v>
      </c>
      <c r="Q33" s="11">
        <v>259000</v>
      </c>
      <c r="R33" s="11">
        <v>231000</v>
      </c>
      <c r="S33" s="10">
        <f t="shared" si="5"/>
        <v>-10.810810810810811</v>
      </c>
    </row>
    <row r="34" spans="1:19" ht="14.1" customHeight="1" x14ac:dyDescent="0.25">
      <c r="A34" s="9" t="s">
        <v>47</v>
      </c>
      <c r="B34" s="11">
        <v>34750</v>
      </c>
      <c r="C34" s="11">
        <v>17300</v>
      </c>
      <c r="D34" s="11">
        <v>27230</v>
      </c>
      <c r="E34" s="11">
        <v>0</v>
      </c>
      <c r="F34" s="11">
        <v>0</v>
      </c>
      <c r="G34" s="10">
        <v>0</v>
      </c>
      <c r="H34" s="11">
        <v>451450</v>
      </c>
      <c r="I34" s="11">
        <v>274030</v>
      </c>
      <c r="J34" s="11">
        <v>255070</v>
      </c>
      <c r="K34" s="11">
        <v>268430</v>
      </c>
      <c r="L34" s="11">
        <v>350870</v>
      </c>
      <c r="M34" s="10">
        <f t="shared" si="4"/>
        <v>30.711917445889057</v>
      </c>
      <c r="N34" s="11">
        <v>313234</v>
      </c>
      <c r="O34" s="11">
        <v>315050</v>
      </c>
      <c r="P34" s="11">
        <v>318780</v>
      </c>
      <c r="Q34" s="11">
        <v>267090</v>
      </c>
      <c r="R34" s="11">
        <v>228500</v>
      </c>
      <c r="S34" s="10">
        <f t="shared" si="5"/>
        <v>-14.448313302632076</v>
      </c>
    </row>
    <row r="35" spans="1:19" ht="14.1" customHeight="1" x14ac:dyDescent="0.25">
      <c r="A35" s="9" t="s">
        <v>88</v>
      </c>
      <c r="B35" s="11">
        <v>42300</v>
      </c>
      <c r="C35" s="11">
        <v>22690</v>
      </c>
      <c r="D35" s="11">
        <v>28105</v>
      </c>
      <c r="E35" s="11">
        <v>4040</v>
      </c>
      <c r="F35" s="11">
        <v>2180</v>
      </c>
      <c r="G35" s="10">
        <f>((F35/E35)-1)*100</f>
        <v>-46.039603960396036</v>
      </c>
      <c r="H35" s="11">
        <v>507250</v>
      </c>
      <c r="I35" s="11">
        <v>317550</v>
      </c>
      <c r="J35" s="11">
        <v>327399</v>
      </c>
      <c r="K35" s="11">
        <v>293870</v>
      </c>
      <c r="L35" s="11">
        <v>359840</v>
      </c>
      <c r="M35" s="10">
        <f t="shared" si="4"/>
        <v>22.448701806921424</v>
      </c>
      <c r="N35" s="11">
        <v>379650</v>
      </c>
      <c r="O35" s="11">
        <v>337400</v>
      </c>
      <c r="P35" s="11">
        <v>383040</v>
      </c>
      <c r="Q35" s="11">
        <v>280800</v>
      </c>
      <c r="R35" s="11">
        <v>286700</v>
      </c>
      <c r="S35" s="10">
        <f t="shared" si="5"/>
        <v>2.1011396011396011</v>
      </c>
    </row>
    <row r="36" spans="1:19" ht="14.1" customHeight="1" x14ac:dyDescent="0.25">
      <c r="A36" s="9" t="s">
        <v>49</v>
      </c>
      <c r="B36" s="11">
        <v>44500</v>
      </c>
      <c r="C36" s="11">
        <v>24260</v>
      </c>
      <c r="D36" s="11">
        <v>23205</v>
      </c>
      <c r="E36" s="11">
        <v>0</v>
      </c>
      <c r="F36" s="11">
        <v>0</v>
      </c>
      <c r="G36" s="10">
        <v>0</v>
      </c>
      <c r="H36" s="11">
        <v>489570</v>
      </c>
      <c r="I36" s="11">
        <v>329470</v>
      </c>
      <c r="J36" s="11">
        <v>300521</v>
      </c>
      <c r="K36" s="11">
        <v>292190</v>
      </c>
      <c r="L36" s="11">
        <v>361325</v>
      </c>
      <c r="M36" s="10">
        <f t="shared" si="4"/>
        <v>23.66097402375167</v>
      </c>
      <c r="N36" s="11">
        <v>326618</v>
      </c>
      <c r="O36" s="11">
        <v>360000</v>
      </c>
      <c r="P36" s="11">
        <v>367040</v>
      </c>
      <c r="Q36" s="11">
        <v>285100</v>
      </c>
      <c r="R36" s="11">
        <v>319900</v>
      </c>
      <c r="S36" s="10">
        <f t="shared" si="5"/>
        <v>12.206243423360231</v>
      </c>
    </row>
    <row r="37" spans="1:19" ht="14.1" customHeight="1" x14ac:dyDescent="0.25">
      <c r="A37" s="9" t="s">
        <v>50</v>
      </c>
      <c r="B37" s="11">
        <v>53600</v>
      </c>
      <c r="C37" s="11">
        <v>30520</v>
      </c>
      <c r="D37" s="11">
        <v>31240</v>
      </c>
      <c r="E37" s="11">
        <v>0</v>
      </c>
      <c r="F37" s="11">
        <v>2790</v>
      </c>
      <c r="G37" s="10">
        <v>100</v>
      </c>
      <c r="H37" s="11">
        <v>492900</v>
      </c>
      <c r="I37" s="11">
        <v>336820</v>
      </c>
      <c r="J37" s="11">
        <v>317006</v>
      </c>
      <c r="K37" s="11">
        <v>312710</v>
      </c>
      <c r="L37" s="11">
        <v>361880</v>
      </c>
      <c r="M37" s="10">
        <f t="shared" si="4"/>
        <v>15.72383358383167</v>
      </c>
      <c r="N37" s="11">
        <v>338235</v>
      </c>
      <c r="O37" s="11">
        <v>355800</v>
      </c>
      <c r="P37" s="11">
        <v>337620</v>
      </c>
      <c r="Q37" s="11">
        <v>285600</v>
      </c>
      <c r="R37" s="11">
        <v>318000</v>
      </c>
      <c r="S37" s="10">
        <f t="shared" si="5"/>
        <v>11.344537815126055</v>
      </c>
    </row>
    <row r="38" spans="1:19" ht="14.1" customHeight="1" x14ac:dyDescent="0.25">
      <c r="A38" s="9" t="s">
        <v>51</v>
      </c>
      <c r="B38" s="11">
        <v>58600</v>
      </c>
      <c r="C38" s="11">
        <v>25860</v>
      </c>
      <c r="D38" s="11">
        <v>25670</v>
      </c>
      <c r="E38" s="11">
        <v>7960</v>
      </c>
      <c r="F38" s="11">
        <v>9790</v>
      </c>
      <c r="G38" s="10">
        <f t="shared" ref="G38:G39" si="6">((F38/E38)-1)*100</f>
        <v>22.989949748743712</v>
      </c>
      <c r="H38" s="11">
        <v>521900</v>
      </c>
      <c r="I38" s="11">
        <v>347220</v>
      </c>
      <c r="J38" s="11">
        <v>325025</v>
      </c>
      <c r="K38" s="11">
        <v>376315</v>
      </c>
      <c r="L38" s="11">
        <v>375620</v>
      </c>
      <c r="M38" s="10">
        <f t="shared" si="4"/>
        <v>-0.18468570213783231</v>
      </c>
      <c r="N38" s="11">
        <v>461950</v>
      </c>
      <c r="O38" s="11">
        <v>365250</v>
      </c>
      <c r="P38" s="11">
        <v>373480</v>
      </c>
      <c r="Q38" s="11">
        <v>192800</v>
      </c>
      <c r="R38" s="11">
        <v>286400</v>
      </c>
      <c r="S38" s="10">
        <f t="shared" si="5"/>
        <v>48.547717842323657</v>
      </c>
    </row>
    <row r="39" spans="1:19" ht="14.1" customHeight="1" x14ac:dyDescent="0.25">
      <c r="A39" s="9" t="s">
        <v>52</v>
      </c>
      <c r="B39" s="11">
        <v>62800</v>
      </c>
      <c r="C39" s="11">
        <v>24560</v>
      </c>
      <c r="D39" s="11">
        <v>28563</v>
      </c>
      <c r="E39" s="11">
        <v>2150</v>
      </c>
      <c r="F39" s="11">
        <v>0</v>
      </c>
      <c r="G39" s="10">
        <f t="shared" si="6"/>
        <v>-100</v>
      </c>
      <c r="H39" s="11">
        <v>516950</v>
      </c>
      <c r="I39" s="11">
        <v>352270</v>
      </c>
      <c r="J39" s="11">
        <v>320608</v>
      </c>
      <c r="K39" s="11">
        <v>335530</v>
      </c>
      <c r="L39" s="11">
        <v>355420</v>
      </c>
      <c r="M39" s="10">
        <f t="shared" si="4"/>
        <v>5.9279349089500277</v>
      </c>
      <c r="N39" s="11">
        <v>501800</v>
      </c>
      <c r="O39" s="11">
        <v>335310</v>
      </c>
      <c r="P39" s="11">
        <v>321010</v>
      </c>
      <c r="Q39" s="11">
        <v>260000</v>
      </c>
      <c r="R39" s="11">
        <v>279300</v>
      </c>
      <c r="S39" s="10">
        <f t="shared" si="5"/>
        <v>7.4230769230769322</v>
      </c>
    </row>
    <row r="40" spans="1:19" ht="14.1" customHeight="1" x14ac:dyDescent="0.25">
      <c r="A40" s="9" t="s">
        <v>53</v>
      </c>
      <c r="B40" s="11">
        <v>57430</v>
      </c>
      <c r="C40" s="11">
        <v>31300</v>
      </c>
      <c r="D40" s="11">
        <v>30945</v>
      </c>
      <c r="E40" s="11">
        <v>0</v>
      </c>
      <c r="F40" s="11">
        <v>0</v>
      </c>
      <c r="G40" s="10">
        <v>0</v>
      </c>
      <c r="H40" s="11">
        <v>513050</v>
      </c>
      <c r="I40" s="11">
        <v>358990</v>
      </c>
      <c r="J40" s="11">
        <v>318600</v>
      </c>
      <c r="K40" s="11">
        <v>322781</v>
      </c>
      <c r="L40" s="11">
        <v>373680</v>
      </c>
      <c r="M40" s="10">
        <f t="shared" si="4"/>
        <v>15.768895938732452</v>
      </c>
      <c r="N40" s="11">
        <v>526770</v>
      </c>
      <c r="O40" s="11">
        <v>329410</v>
      </c>
      <c r="P40" s="11">
        <v>343900</v>
      </c>
      <c r="Q40" s="11">
        <v>244600</v>
      </c>
      <c r="R40" s="11">
        <v>264700</v>
      </c>
      <c r="S40" s="10">
        <f t="shared" si="5"/>
        <v>8.2174979558462766</v>
      </c>
    </row>
    <row r="41" spans="1:19" ht="14.1" customHeight="1" x14ac:dyDescent="0.25">
      <c r="A41" s="9" t="s">
        <v>35</v>
      </c>
      <c r="B41" s="11">
        <v>63300</v>
      </c>
      <c r="C41" s="11">
        <v>27852</v>
      </c>
      <c r="D41" s="11">
        <v>26490</v>
      </c>
      <c r="E41" s="11">
        <v>0</v>
      </c>
      <c r="F41" s="11">
        <v>0</v>
      </c>
      <c r="G41" s="10">
        <v>0</v>
      </c>
      <c r="H41" s="11">
        <v>538450</v>
      </c>
      <c r="I41" s="11">
        <v>355145</v>
      </c>
      <c r="J41" s="11">
        <v>331710</v>
      </c>
      <c r="K41" s="11">
        <v>341178</v>
      </c>
      <c r="L41" s="11">
        <v>359730</v>
      </c>
      <c r="M41" s="10">
        <f t="shared" si="4"/>
        <v>5.437630796827464</v>
      </c>
      <c r="N41" s="11">
        <v>568160</v>
      </c>
      <c r="O41" s="11">
        <v>352050</v>
      </c>
      <c r="P41" s="11">
        <v>356900</v>
      </c>
      <c r="Q41" s="11">
        <v>254100</v>
      </c>
      <c r="R41" s="11">
        <v>247000</v>
      </c>
      <c r="S41" s="10">
        <f t="shared" si="5"/>
        <v>-2.79417552144825</v>
      </c>
    </row>
    <row r="42" spans="1:19" ht="14.1" customHeight="1" x14ac:dyDescent="0.25">
      <c r="A42" s="14" t="s">
        <v>36</v>
      </c>
      <c r="B42" s="16">
        <v>80900</v>
      </c>
      <c r="C42" s="16">
        <v>27852</v>
      </c>
      <c r="D42" s="16">
        <v>28570</v>
      </c>
      <c r="E42" s="16">
        <v>5450</v>
      </c>
      <c r="F42" s="16">
        <v>0</v>
      </c>
      <c r="G42" s="10">
        <f>((F42/E42)-1)*100</f>
        <v>-100</v>
      </c>
      <c r="H42" s="16">
        <v>579760</v>
      </c>
      <c r="I42" s="16">
        <v>358865</v>
      </c>
      <c r="J42" s="16">
        <v>307145</v>
      </c>
      <c r="K42" s="16">
        <v>346500</v>
      </c>
      <c r="L42" s="16">
        <v>355650</v>
      </c>
      <c r="M42" s="10">
        <f t="shared" si="4"/>
        <v>2.6406926406926434</v>
      </c>
      <c r="N42" s="16">
        <v>555402</v>
      </c>
      <c r="O42" s="16">
        <v>358290</v>
      </c>
      <c r="P42" s="16">
        <v>313500</v>
      </c>
      <c r="Q42" s="16">
        <v>280400</v>
      </c>
      <c r="R42" s="16">
        <v>222500</v>
      </c>
      <c r="S42" s="10">
        <f t="shared" si="5"/>
        <v>-20.649072753209698</v>
      </c>
    </row>
    <row r="43" spans="1:19" ht="15" hidden="1" customHeight="1" x14ac:dyDescent="0.25">
      <c r="A43" s="278" t="s">
        <v>186</v>
      </c>
      <c r="B43" s="283">
        <v>569530</v>
      </c>
      <c r="C43" s="283">
        <f>SUM(C30:C41)</f>
        <v>243432</v>
      </c>
      <c r="D43" s="283">
        <f>SUM(D30:D41)</f>
        <v>304731</v>
      </c>
      <c r="E43" s="282">
        <f>SUM(E31:E41)</f>
        <v>27290</v>
      </c>
      <c r="F43" s="282">
        <f>SUM(F31:F42)</f>
        <v>21110</v>
      </c>
      <c r="G43" s="284">
        <f>((F43/E43)-1)*100</f>
        <v>-22.645657750091608</v>
      </c>
      <c r="H43" s="282">
        <v>862757.15189999994</v>
      </c>
      <c r="I43" s="283">
        <v>674570.41030000011</v>
      </c>
      <c r="J43" s="283">
        <v>677757.30525399989</v>
      </c>
      <c r="K43" s="282">
        <f>SUM(K31:K41)</f>
        <v>3326854</v>
      </c>
      <c r="L43" s="282">
        <f>SUM(L31:L42)</f>
        <v>4250020</v>
      </c>
      <c r="M43" s="284">
        <f>((L43/K43)-1)*100</f>
        <v>27.74891834748383</v>
      </c>
      <c r="N43" s="283">
        <v>5011938</v>
      </c>
      <c r="O43" s="283">
        <v>3702570</v>
      </c>
      <c r="P43" s="283">
        <v>3756090</v>
      </c>
      <c r="Q43" s="282">
        <f>SUM(Q31:Q41)</f>
        <v>2805190</v>
      </c>
      <c r="R43" s="282">
        <f>SUM(R31:R42)</f>
        <v>3137500</v>
      </c>
      <c r="S43" s="284">
        <f>((R43/Q43)-1)*100</f>
        <v>11.846256403309585</v>
      </c>
    </row>
    <row r="44" spans="1:19" ht="15.95" customHeight="1" x14ac:dyDescent="0.25">
      <c r="A44" s="262" t="s">
        <v>26</v>
      </c>
      <c r="B44" s="274">
        <v>569530</v>
      </c>
      <c r="C44" s="274">
        <f>SUM(C31:C42)</f>
        <v>271284</v>
      </c>
      <c r="D44" s="274">
        <f>SUM(D31:D42)</f>
        <v>333301</v>
      </c>
      <c r="E44" s="273">
        <f>SUM(E31:E42)</f>
        <v>32740</v>
      </c>
      <c r="F44" s="273">
        <f>SUM(F31:F42)</f>
        <v>21110</v>
      </c>
      <c r="G44" s="275">
        <f>((F44/E44)-1)*100</f>
        <v>-35.5222968845449</v>
      </c>
      <c r="H44" s="273">
        <v>862757.15189999994</v>
      </c>
      <c r="I44" s="274">
        <v>738460.37000000011</v>
      </c>
      <c r="J44" s="274">
        <v>742698.02385399991</v>
      </c>
      <c r="K44" s="273">
        <f>SUM(K31:K42)</f>
        <v>3673354</v>
      </c>
      <c r="L44" s="273">
        <f>SUM(L31:L42)</f>
        <v>4250020</v>
      </c>
      <c r="M44" s="275">
        <f>((L44/K44)-1)*100</f>
        <v>15.698623111194831</v>
      </c>
      <c r="N44" s="274">
        <v>5011938</v>
      </c>
      <c r="O44" s="274">
        <v>4060860</v>
      </c>
      <c r="P44" s="274">
        <v>4069590</v>
      </c>
      <c r="Q44" s="274">
        <v>3085590</v>
      </c>
      <c r="R44" s="273">
        <f>SUM(R31:R42)</f>
        <v>3137500</v>
      </c>
      <c r="S44" s="275">
        <f>((R44/Q44)-1)*100</f>
        <v>1.6823362792853125</v>
      </c>
    </row>
    <row r="45" spans="1:19" ht="9" customHeight="1" x14ac:dyDescent="0.25">
      <c r="A45" s="4" t="s">
        <v>74</v>
      </c>
      <c r="H45" s="28" t="s">
        <v>67</v>
      </c>
      <c r="I45" s="28"/>
    </row>
    <row r="46" spans="1:19" ht="9" customHeight="1" x14ac:dyDescent="0.25">
      <c r="A46" s="4" t="s">
        <v>175</v>
      </c>
    </row>
    <row r="47" spans="1:19" ht="9" customHeight="1" x14ac:dyDescent="0.25">
      <c r="A47" s="160" t="s">
        <v>173</v>
      </c>
    </row>
    <row r="48" spans="1:19" ht="9" customHeight="1" x14ac:dyDescent="0.15">
      <c r="A48" s="191" t="s">
        <v>174</v>
      </c>
    </row>
  </sheetData>
  <mergeCells count="8">
    <mergeCell ref="A3:A4"/>
    <mergeCell ref="B29:G29"/>
    <mergeCell ref="H29:M29"/>
    <mergeCell ref="N29:S29"/>
    <mergeCell ref="B3:G3"/>
    <mergeCell ref="H3:M3"/>
    <mergeCell ref="N3:S3"/>
    <mergeCell ref="B28:S28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SZ4352:AWN4352 JD4352 JD11264 SZ11264:CAB11264 CAB4096:CJX4096 B23:B25 B45:B46 B26:B29 B19:S22 B30:S30 C26:S29 B47:S48 C45:S46 C23:S25 B18:D18 B44:D44 B43:D43 B31:D42" formulaRange="1"/>
    <ignoredError sqref="SZ11008:ACV110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6E2AA-612B-4F52-A9D2-E6C09566060C}">
  <sheetPr>
    <tabColor theme="0" tint="-4.9989318521683403E-2"/>
  </sheetPr>
  <dimension ref="A2:AB83"/>
  <sheetViews>
    <sheetView showGridLines="0" zoomScaleNormal="100" workbookViewId="0">
      <selection activeCell="J46" sqref="J46"/>
    </sheetView>
  </sheetViews>
  <sheetFormatPr baseColWidth="10" defaultColWidth="6.33203125" defaultRowHeight="13.35" customHeight="1" x14ac:dyDescent="0.25"/>
  <cols>
    <col min="1" max="1" width="5.109375" style="154" customWidth="1"/>
    <col min="2" max="2" width="13.5546875" style="154" customWidth="1"/>
    <col min="3" max="3" width="2.88671875" style="154" customWidth="1"/>
    <col min="4" max="15" width="5.6640625" style="154" customWidth="1"/>
    <col min="16" max="16" width="6.6640625" style="154" bestFit="1" customWidth="1"/>
    <col min="17" max="18" width="6.33203125" style="154"/>
    <col min="19" max="19" width="4.77734375" style="154" customWidth="1"/>
    <col min="20" max="20" width="4.21875" style="154" customWidth="1"/>
    <col min="21" max="16384" width="6.33203125" style="154"/>
  </cols>
  <sheetData>
    <row r="2" spans="1:28" ht="13.35" customHeight="1" x14ac:dyDescent="0.25">
      <c r="A2" s="29" t="s">
        <v>153</v>
      </c>
      <c r="B2" s="185"/>
      <c r="C2" s="185"/>
      <c r="D2" s="185"/>
      <c r="E2" s="185"/>
    </row>
    <row r="3" spans="1:28" ht="12" customHeight="1" x14ac:dyDescent="0.25">
      <c r="A3" s="32" t="s">
        <v>195</v>
      </c>
      <c r="B3" s="186"/>
      <c r="C3" s="186"/>
      <c r="D3" s="186"/>
      <c r="E3" s="186"/>
      <c r="F3" s="153"/>
      <c r="G3" s="153"/>
      <c r="H3" s="153"/>
      <c r="I3" s="153"/>
      <c r="J3" s="153"/>
      <c r="K3" s="153"/>
      <c r="L3" s="153"/>
      <c r="M3" s="153"/>
      <c r="N3" s="153"/>
      <c r="O3" s="153"/>
    </row>
    <row r="4" spans="1:28" ht="5.0999999999999996" customHeight="1" x14ac:dyDescent="0.25">
      <c r="A4" s="153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</row>
    <row r="5" spans="1:28" ht="24" customHeight="1" x14ac:dyDescent="0.25">
      <c r="A5" s="230" t="s">
        <v>77</v>
      </c>
      <c r="B5" s="220" t="s">
        <v>78</v>
      </c>
      <c r="C5" s="231" t="s">
        <v>55</v>
      </c>
      <c r="D5" s="231" t="s">
        <v>44</v>
      </c>
      <c r="E5" s="231" t="s">
        <v>45</v>
      </c>
      <c r="F5" s="231" t="s">
        <v>46</v>
      </c>
      <c r="G5" s="231" t="s">
        <v>47</v>
      </c>
      <c r="H5" s="231" t="s">
        <v>48</v>
      </c>
      <c r="I5" s="231" t="s">
        <v>49</v>
      </c>
      <c r="J5" s="231" t="s">
        <v>50</v>
      </c>
      <c r="K5" s="231" t="s">
        <v>51</v>
      </c>
      <c r="L5" s="231" t="s">
        <v>52</v>
      </c>
      <c r="M5" s="231" t="s">
        <v>53</v>
      </c>
      <c r="N5" s="231" t="s">
        <v>35</v>
      </c>
      <c r="O5" s="231" t="s">
        <v>36</v>
      </c>
    </row>
    <row r="6" spans="1:28" ht="2.25" customHeight="1" x14ac:dyDescent="0.25">
      <c r="A6" s="350" t="s">
        <v>79</v>
      </c>
      <c r="B6" s="222"/>
      <c r="C6" s="223"/>
      <c r="D6" s="224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</row>
    <row r="7" spans="1:28" ht="9.75" customHeight="1" x14ac:dyDescent="0.25">
      <c r="A7" s="347"/>
      <c r="B7" s="303" t="s">
        <v>169</v>
      </c>
      <c r="C7" s="225">
        <v>2024</v>
      </c>
      <c r="D7" s="153">
        <v>68537256</v>
      </c>
      <c r="E7" s="153">
        <v>60394901</v>
      </c>
      <c r="F7" s="153">
        <v>67607362</v>
      </c>
      <c r="G7" s="153">
        <v>65671846</v>
      </c>
      <c r="H7" s="153">
        <v>70958335</v>
      </c>
      <c r="I7" s="153">
        <v>68749862</v>
      </c>
      <c r="J7" s="153">
        <v>71922919</v>
      </c>
      <c r="K7" s="153">
        <v>71531847</v>
      </c>
      <c r="L7" s="153">
        <v>69549901</v>
      </c>
      <c r="M7" s="153">
        <v>70527857</v>
      </c>
      <c r="N7" s="153">
        <v>69430106</v>
      </c>
      <c r="O7" s="153">
        <v>71879867</v>
      </c>
      <c r="P7" s="153"/>
      <c r="Q7" s="153"/>
    </row>
    <row r="8" spans="1:28" ht="9.75" customHeight="1" x14ac:dyDescent="0.25">
      <c r="A8" s="347"/>
      <c r="B8" s="303"/>
      <c r="C8" s="225" t="s">
        <v>161</v>
      </c>
      <c r="D8" s="153">
        <v>70359847.883606508</v>
      </c>
      <c r="E8" s="153">
        <v>60535021.520199597</v>
      </c>
      <c r="F8" s="153">
        <v>67352570.9683</v>
      </c>
      <c r="G8" s="153">
        <v>67321661.603300005</v>
      </c>
      <c r="H8" s="153">
        <v>70909102</v>
      </c>
      <c r="I8" s="153">
        <v>71143830</v>
      </c>
      <c r="J8" s="153">
        <v>74970260</v>
      </c>
      <c r="K8" s="153">
        <v>72103188</v>
      </c>
      <c r="L8" s="153">
        <v>69514359.893865258</v>
      </c>
      <c r="M8" s="153">
        <v>70188559.835162565</v>
      </c>
      <c r="N8" s="153">
        <v>68109610.469889641</v>
      </c>
      <c r="O8" s="153">
        <v>73630789.150000006</v>
      </c>
      <c r="P8" s="153"/>
    </row>
    <row r="9" spans="1:28" ht="9.75" customHeight="1" x14ac:dyDescent="0.25">
      <c r="A9" s="347"/>
      <c r="B9" s="303" t="s">
        <v>240</v>
      </c>
      <c r="C9" s="225">
        <v>2024</v>
      </c>
      <c r="D9" s="153">
        <v>152747.34135027282</v>
      </c>
      <c r="E9" s="153">
        <v>133442.2649060002</v>
      </c>
      <c r="F9" s="153">
        <v>146185.64207024421</v>
      </c>
      <c r="G9" s="153">
        <v>146782.96902402944</v>
      </c>
      <c r="H9" s="153">
        <v>159167.43631533766</v>
      </c>
      <c r="I9" s="153">
        <v>155098.14956310167</v>
      </c>
      <c r="J9" s="153">
        <v>161227.99773179684</v>
      </c>
      <c r="K9" s="153">
        <v>158745.18923724807</v>
      </c>
      <c r="L9" s="153">
        <v>157099.2405799728</v>
      </c>
      <c r="M9" s="153">
        <v>162143.98190507945</v>
      </c>
      <c r="N9" s="153">
        <v>156803.58154946519</v>
      </c>
      <c r="O9" s="153">
        <v>169793.77334493707</v>
      </c>
    </row>
    <row r="10" spans="1:28" ht="9.75" customHeight="1" x14ac:dyDescent="0.25">
      <c r="A10" s="347"/>
      <c r="B10" s="303"/>
      <c r="C10" s="225" t="s">
        <v>161</v>
      </c>
      <c r="D10" s="153">
        <v>162485.99678845794</v>
      </c>
      <c r="E10" s="153">
        <v>141033.06829812049</v>
      </c>
      <c r="F10" s="153">
        <v>152573.22602220002</v>
      </c>
      <c r="G10" s="153">
        <v>151333.47356132232</v>
      </c>
      <c r="H10" s="153">
        <v>163016.06642364134</v>
      </c>
      <c r="I10" s="153">
        <v>164551.54702</v>
      </c>
      <c r="J10" s="153">
        <v>174002.95217194219</v>
      </c>
      <c r="K10" s="153">
        <v>167906.24556999997</v>
      </c>
      <c r="L10" s="153">
        <v>164428.33431245468</v>
      </c>
      <c r="M10" s="153">
        <v>166953.81389399999</v>
      </c>
      <c r="N10" s="153">
        <v>160940.73592475778</v>
      </c>
      <c r="O10" s="153">
        <v>173857.62450093398</v>
      </c>
    </row>
    <row r="11" spans="1:28" ht="9.75" customHeight="1" x14ac:dyDescent="0.25">
      <c r="A11" s="347"/>
      <c r="B11" s="303" t="s">
        <v>170</v>
      </c>
      <c r="C11" s="225" t="s">
        <v>162</v>
      </c>
      <c r="D11" s="219">
        <f>D9/D7*1000</f>
        <v>2.2286760554036893</v>
      </c>
      <c r="E11" s="219">
        <f t="shared" ref="E11:O11" si="0">E9/E7*1000</f>
        <v>2.2094955484073102</v>
      </c>
      <c r="F11" s="219">
        <f t="shared" si="0"/>
        <v>2.1622740149252415</v>
      </c>
      <c r="G11" s="219">
        <f t="shared" si="0"/>
        <v>2.2350973509109133</v>
      </c>
      <c r="H11" s="219">
        <f t="shared" si="0"/>
        <v>2.243111204840667</v>
      </c>
      <c r="I11" s="219">
        <f t="shared" si="0"/>
        <v>2.2559776129165421</v>
      </c>
      <c r="J11" s="219">
        <f t="shared" si="0"/>
        <v>2.2416776178369076</v>
      </c>
      <c r="K11" s="219">
        <f t="shared" si="0"/>
        <v>2.2192239665955791</v>
      </c>
      <c r="L11" s="219">
        <f t="shared" si="0"/>
        <v>2.2587989101519037</v>
      </c>
      <c r="M11" s="219">
        <f t="shared" si="0"/>
        <v>2.2990062196995362</v>
      </c>
      <c r="N11" s="219">
        <f t="shared" si="0"/>
        <v>2.2584378821121947</v>
      </c>
      <c r="O11" s="219">
        <f t="shared" si="0"/>
        <v>2.3621881958259201</v>
      </c>
    </row>
    <row r="12" spans="1:28" ht="9.75" customHeight="1" x14ac:dyDescent="0.25">
      <c r="A12" s="347"/>
      <c r="B12" s="303"/>
      <c r="C12" s="225" t="s">
        <v>161</v>
      </c>
      <c r="D12" s="219">
        <f>D10/D8*1000</f>
        <v>2.3093568516130398</v>
      </c>
      <c r="E12" s="219">
        <f t="shared" ref="E12:O12" si="1">E10/E8*1000</f>
        <v>2.3297764625566368</v>
      </c>
      <c r="F12" s="219">
        <f t="shared" si="1"/>
        <v>2.2652917895889941</v>
      </c>
      <c r="G12" s="219">
        <f t="shared" si="1"/>
        <v>2.2479164945908612</v>
      </c>
      <c r="H12" s="219">
        <f t="shared" si="1"/>
        <v>2.2989441669088029</v>
      </c>
      <c r="I12" s="219">
        <f t="shared" si="1"/>
        <v>2.3129419237058224</v>
      </c>
      <c r="J12" s="219">
        <f t="shared" si="1"/>
        <v>2.320959700179007</v>
      </c>
      <c r="K12" s="219">
        <f t="shared" si="1"/>
        <v>2.3286937821667464</v>
      </c>
      <c r="L12" s="219">
        <f t="shared" si="1"/>
        <v>2.3653865843475272</v>
      </c>
      <c r="M12" s="219">
        <f t="shared" si="1"/>
        <v>2.3786470941431208</v>
      </c>
      <c r="N12" s="219">
        <f t="shared" si="1"/>
        <v>2.3629666182852058</v>
      </c>
      <c r="O12" s="219">
        <f t="shared" si="1"/>
        <v>2.3612082188437875</v>
      </c>
    </row>
    <row r="13" spans="1:28" ht="9.75" customHeight="1" x14ac:dyDescent="0.25">
      <c r="A13" s="347"/>
      <c r="B13" s="303" t="s">
        <v>185</v>
      </c>
      <c r="C13" s="225">
        <v>2024</v>
      </c>
      <c r="D13" s="156">
        <v>7.047264070171436</v>
      </c>
      <c r="E13" s="156">
        <v>7.0592965183132748</v>
      </c>
      <c r="F13" s="156">
        <v>7.0956672643347556</v>
      </c>
      <c r="G13" s="156">
        <v>7.0997900230146858</v>
      </c>
      <c r="H13" s="156">
        <v>7.1083450479095962</v>
      </c>
      <c r="I13" s="156">
        <v>7.1141890255911138</v>
      </c>
      <c r="J13" s="156">
        <v>7.1182203021774786</v>
      </c>
      <c r="K13" s="156">
        <v>7.1243556141221678</v>
      </c>
      <c r="L13" s="156">
        <v>7.1330947373584301</v>
      </c>
      <c r="M13" s="156">
        <v>7.1374936371016569</v>
      </c>
      <c r="N13" s="156">
        <v>7.1410089515604831</v>
      </c>
      <c r="O13" s="156">
        <v>7.1466931159245135</v>
      </c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</row>
    <row r="14" spans="1:28" ht="9.75" customHeight="1" x14ac:dyDescent="0.15">
      <c r="A14" s="348"/>
      <c r="B14" s="155"/>
      <c r="C14" s="226" t="s">
        <v>161</v>
      </c>
      <c r="D14" s="227">
        <v>7.0872550145373161</v>
      </c>
      <c r="E14" s="227">
        <v>7.109583011916035</v>
      </c>
      <c r="F14" s="227">
        <v>7.1329200391554632</v>
      </c>
      <c r="G14" s="227">
        <v>7.142559069404264</v>
      </c>
      <c r="H14" s="227">
        <v>7.1454761432218854</v>
      </c>
      <c r="I14" s="227">
        <v>7.1591196106214721</v>
      </c>
      <c r="J14" s="227">
        <v>7.164280870459943</v>
      </c>
      <c r="K14" s="227">
        <v>7.1795671757130108</v>
      </c>
      <c r="L14" s="227">
        <v>7.2034267621653001</v>
      </c>
      <c r="M14" s="227">
        <v>7.2184313799491733</v>
      </c>
      <c r="N14" s="227">
        <v>7.2366710539484842</v>
      </c>
      <c r="O14" s="227">
        <v>7.2587803604097685</v>
      </c>
      <c r="Q14" s="156"/>
    </row>
    <row r="15" spans="1:28" ht="3" customHeight="1" x14ac:dyDescent="0.15">
      <c r="A15" s="351" t="s">
        <v>59</v>
      </c>
      <c r="B15" s="184"/>
      <c r="C15" s="225"/>
      <c r="D15" s="228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</row>
    <row r="16" spans="1:28" ht="9.75" customHeight="1" x14ac:dyDescent="0.25">
      <c r="A16" s="352"/>
      <c r="B16" s="303" t="s">
        <v>171</v>
      </c>
      <c r="C16" s="225">
        <v>2024</v>
      </c>
      <c r="D16" s="153">
        <v>28038224</v>
      </c>
      <c r="E16" s="153">
        <v>28143483</v>
      </c>
      <c r="F16" s="153">
        <v>28065283</v>
      </c>
      <c r="G16" s="153">
        <v>28144550</v>
      </c>
      <c r="H16" s="153">
        <v>27757723</v>
      </c>
      <c r="I16" s="153">
        <v>27801664</v>
      </c>
      <c r="J16" s="153">
        <v>27580450</v>
      </c>
      <c r="K16" s="153">
        <v>27600592</v>
      </c>
      <c r="L16" s="153">
        <v>27658463</v>
      </c>
      <c r="M16" s="153">
        <v>27628064</v>
      </c>
      <c r="N16" s="153">
        <v>27448800</v>
      </c>
      <c r="O16" s="153">
        <v>27453431</v>
      </c>
    </row>
    <row r="17" spans="1:28" ht="9.75" customHeight="1" x14ac:dyDescent="0.25">
      <c r="A17" s="352"/>
      <c r="B17" s="303"/>
      <c r="C17" s="225" t="s">
        <v>161</v>
      </c>
      <c r="D17" s="153">
        <v>28379257</v>
      </c>
      <c r="E17" s="153">
        <v>28391986.316109553</v>
      </c>
      <c r="F17" s="153">
        <v>28396174.399999999</v>
      </c>
      <c r="G17" s="153">
        <v>28444115</v>
      </c>
      <c r="H17" s="153">
        <v>28380216</v>
      </c>
      <c r="I17" s="153">
        <v>28288961</v>
      </c>
      <c r="J17" s="153">
        <v>28354079</v>
      </c>
      <c r="K17" s="153">
        <v>28665183</v>
      </c>
      <c r="L17" s="153">
        <v>28532537.102118336</v>
      </c>
      <c r="M17" s="153">
        <v>28562522</v>
      </c>
      <c r="N17" s="153">
        <v>28569216.729200002</v>
      </c>
      <c r="O17" s="153">
        <v>28456950.129409932</v>
      </c>
    </row>
    <row r="18" spans="1:28" ht="9.75" customHeight="1" x14ac:dyDescent="0.25">
      <c r="A18" s="352"/>
      <c r="B18" s="303" t="s">
        <v>241</v>
      </c>
      <c r="C18" s="225">
        <v>2024</v>
      </c>
      <c r="D18" s="153">
        <v>42476.779790499997</v>
      </c>
      <c r="E18" s="153">
        <v>41940.477799999993</v>
      </c>
      <c r="F18" s="153">
        <v>42001.227616050397</v>
      </c>
      <c r="G18" s="153">
        <v>41643.885800000018</v>
      </c>
      <c r="H18" s="153">
        <v>42712.702700000002</v>
      </c>
      <c r="I18" s="153">
        <v>42335.928000000007</v>
      </c>
      <c r="J18" s="153">
        <v>42329.661000000015</v>
      </c>
      <c r="K18" s="153">
        <v>42920.089900000014</v>
      </c>
      <c r="L18" s="153">
        <v>42314.230099999986</v>
      </c>
      <c r="M18" s="153">
        <v>42557.230835317088</v>
      </c>
      <c r="N18" s="153">
        <v>42517.345977196805</v>
      </c>
      <c r="O18" s="153">
        <v>42842.255136072992</v>
      </c>
    </row>
    <row r="19" spans="1:28" ht="9.75" customHeight="1" x14ac:dyDescent="0.25">
      <c r="A19" s="352"/>
      <c r="B19" s="303"/>
      <c r="C19" s="225" t="s">
        <v>161</v>
      </c>
      <c r="D19" s="153">
        <v>42788.088730918724</v>
      </c>
      <c r="E19" s="153">
        <v>42161.670697904119</v>
      </c>
      <c r="F19" s="153">
        <v>42133.105075999993</v>
      </c>
      <c r="G19" s="153">
        <v>41832.224430000017</v>
      </c>
      <c r="H19" s="153">
        <v>42886.141530000008</v>
      </c>
      <c r="I19" s="153">
        <v>42485.566200000001</v>
      </c>
      <c r="J19" s="153">
        <v>42533.630600000011</v>
      </c>
      <c r="K19" s="153">
        <v>43198.727209999997</v>
      </c>
      <c r="L19" s="153">
        <v>42716.425025674223</v>
      </c>
      <c r="M19" s="153">
        <v>43004.146000000001</v>
      </c>
      <c r="N19" s="153">
        <v>42839.557420000005</v>
      </c>
      <c r="O19" s="153">
        <v>43174.578206023252</v>
      </c>
      <c r="Q19" s="309"/>
      <c r="R19" s="309"/>
      <c r="S19" s="309"/>
      <c r="T19" s="309"/>
      <c r="U19" s="309"/>
      <c r="V19" s="309"/>
      <c r="W19" s="309"/>
      <c r="X19" s="309"/>
      <c r="Y19" s="309"/>
      <c r="Z19" s="309"/>
      <c r="AA19" s="309"/>
      <c r="AB19" s="309"/>
    </row>
    <row r="20" spans="1:28" ht="9.75" customHeight="1" x14ac:dyDescent="0.25">
      <c r="A20" s="352"/>
      <c r="B20" s="303" t="s">
        <v>168</v>
      </c>
      <c r="C20" s="225" t="s">
        <v>162</v>
      </c>
      <c r="D20" s="219">
        <f>D18/D16*1000</f>
        <v>1.51495971322934</v>
      </c>
      <c r="E20" s="219">
        <f t="shared" ref="E20:O21" si="2">E18/E16*1000</f>
        <v>1.4902376440044749</v>
      </c>
      <c r="F20" s="219">
        <f t="shared" si="2"/>
        <v>1.4965545729950558</v>
      </c>
      <c r="G20" s="219">
        <f t="shared" si="2"/>
        <v>1.4796429788360452</v>
      </c>
      <c r="H20" s="219">
        <f t="shared" si="2"/>
        <v>1.5387682447872257</v>
      </c>
      <c r="I20" s="219">
        <f t="shared" si="2"/>
        <v>1.5227839599816761</v>
      </c>
      <c r="J20" s="219">
        <f t="shared" si="2"/>
        <v>1.5347704986684414</v>
      </c>
      <c r="K20" s="219">
        <f t="shared" si="2"/>
        <v>1.5550423664825745</v>
      </c>
      <c r="L20" s="219">
        <f t="shared" si="2"/>
        <v>1.5298836417627397</v>
      </c>
      <c r="M20" s="219">
        <f t="shared" si="2"/>
        <v>1.5403623951108947</v>
      </c>
      <c r="N20" s="219">
        <f t="shared" si="2"/>
        <v>1.5489692072949202</v>
      </c>
      <c r="O20" s="219">
        <f t="shared" si="2"/>
        <v>1.5605428383823134</v>
      </c>
    </row>
    <row r="21" spans="1:28" ht="9.75" customHeight="1" x14ac:dyDescent="0.25">
      <c r="A21" s="352"/>
      <c r="B21" s="303"/>
      <c r="C21" s="225" t="s">
        <v>161</v>
      </c>
      <c r="D21" s="219">
        <f>D19/D17*1000</f>
        <v>1.5077240651831978</v>
      </c>
      <c r="E21" s="219">
        <f t="shared" ref="E21:H21" si="3">E19/E17*1000</f>
        <v>1.4849848907535459</v>
      </c>
      <c r="F21" s="219">
        <f t="shared" si="3"/>
        <v>1.4837599066161531</v>
      </c>
      <c r="G21" s="219">
        <f t="shared" si="3"/>
        <v>1.4706811735924994</v>
      </c>
      <c r="H21" s="219">
        <f t="shared" si="3"/>
        <v>1.5111280876086359</v>
      </c>
      <c r="I21" s="219">
        <f t="shared" si="2"/>
        <v>1.5018425809275922</v>
      </c>
      <c r="J21" s="219">
        <f t="shared" si="2"/>
        <v>1.5000885974818654</v>
      </c>
      <c r="K21" s="219">
        <f t="shared" si="2"/>
        <v>1.5070103410817226</v>
      </c>
      <c r="L21" s="219">
        <f t="shared" si="2"/>
        <v>1.4971127479057178</v>
      </c>
      <c r="M21" s="219">
        <f t="shared" si="2"/>
        <v>1.5056144551941175</v>
      </c>
      <c r="N21" s="219">
        <f t="shared" si="2"/>
        <v>1.4995005927556491</v>
      </c>
      <c r="O21" s="219">
        <f t="shared" si="2"/>
        <v>1.5171892282793447</v>
      </c>
    </row>
    <row r="22" spans="1:28" ht="9.75" customHeight="1" x14ac:dyDescent="0.25">
      <c r="A22" s="352"/>
      <c r="B22" s="303" t="s">
        <v>82</v>
      </c>
      <c r="C22" s="225">
        <v>2024</v>
      </c>
      <c r="D22" s="156">
        <v>5.1876763263110002</v>
      </c>
      <c r="E22" s="156">
        <v>5.2145462426379998</v>
      </c>
      <c r="F22" s="156">
        <v>5.22934859193</v>
      </c>
      <c r="G22" s="156">
        <v>5.2286922645780001</v>
      </c>
      <c r="H22" s="156">
        <v>5.2314226324100002</v>
      </c>
      <c r="I22" s="156">
        <v>5.2367839668378</v>
      </c>
      <c r="J22" s="156">
        <v>5.2481543466199998</v>
      </c>
      <c r="K22" s="156">
        <v>5.246595571836</v>
      </c>
      <c r="L22" s="156">
        <v>5.2498956316459156</v>
      </c>
      <c r="M22" s="156">
        <v>5.2548663643109998</v>
      </c>
      <c r="N22" s="156">
        <v>5.2656567538812</v>
      </c>
      <c r="O22" s="156">
        <v>5.2646534679748997</v>
      </c>
    </row>
    <row r="23" spans="1:28" ht="9.75" customHeight="1" x14ac:dyDescent="0.25">
      <c r="A23" s="353"/>
      <c r="B23" s="304"/>
      <c r="C23" s="226" t="s">
        <v>161</v>
      </c>
      <c r="D23" s="227">
        <v>5.2594080159228884</v>
      </c>
      <c r="E23" s="227">
        <v>5.269974154050475</v>
      </c>
      <c r="F23" s="227">
        <v>5.2802526319037941</v>
      </c>
      <c r="G23" s="227">
        <v>5.2852368344570468</v>
      </c>
      <c r="H23" s="227">
        <v>5.290339374802576</v>
      </c>
      <c r="I23" s="227">
        <v>5.2952462589585529</v>
      </c>
      <c r="J23" s="227">
        <v>5.3005498949518302</v>
      </c>
      <c r="K23" s="227">
        <v>5.3103948881293892</v>
      </c>
      <c r="L23" s="227">
        <v>5.3344081385742541</v>
      </c>
      <c r="M23" s="227">
        <v>5.3485579184202399</v>
      </c>
      <c r="N23" s="227">
        <v>5.3737407180282908</v>
      </c>
      <c r="O23" s="227">
        <v>5.3988965328838958</v>
      </c>
    </row>
    <row r="24" spans="1:28" ht="3" customHeight="1" x14ac:dyDescent="0.25">
      <c r="A24" s="349" t="s">
        <v>80</v>
      </c>
      <c r="B24" s="303"/>
      <c r="C24" s="225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</row>
    <row r="25" spans="1:28" ht="9.75" customHeight="1" x14ac:dyDescent="0.25">
      <c r="A25" s="347"/>
      <c r="B25" s="303" t="s">
        <v>172</v>
      </c>
      <c r="C25" s="225">
        <v>2024</v>
      </c>
      <c r="D25" s="153">
        <v>106511</v>
      </c>
      <c r="E25" s="153">
        <v>110151</v>
      </c>
      <c r="F25" s="153">
        <v>110756</v>
      </c>
      <c r="G25" s="153">
        <v>118038</v>
      </c>
      <c r="H25" s="153">
        <v>120496</v>
      </c>
      <c r="I25" s="153">
        <v>119641</v>
      </c>
      <c r="J25" s="153">
        <v>120975</v>
      </c>
      <c r="K25" s="153">
        <v>118367</v>
      </c>
      <c r="L25" s="153">
        <v>116917</v>
      </c>
      <c r="M25" s="153">
        <v>110482</v>
      </c>
      <c r="N25" s="153">
        <v>112103</v>
      </c>
      <c r="O25" s="153">
        <v>116162</v>
      </c>
    </row>
    <row r="26" spans="1:28" ht="9.75" customHeight="1" x14ac:dyDescent="0.25">
      <c r="A26" s="347"/>
      <c r="B26" s="303"/>
      <c r="C26" s="225" t="s">
        <v>161</v>
      </c>
      <c r="D26" s="153">
        <v>107440.9</v>
      </c>
      <c r="E26" s="153">
        <v>111083.757</v>
      </c>
      <c r="F26" s="153">
        <v>114237.57</v>
      </c>
      <c r="G26" s="153">
        <v>118051.91176116484</v>
      </c>
      <c r="H26" s="153">
        <v>124687.18</v>
      </c>
      <c r="I26" s="153">
        <v>122215.06</v>
      </c>
      <c r="J26" s="153">
        <v>121890.19099999999</v>
      </c>
      <c r="K26" s="153">
        <v>117812.1</v>
      </c>
      <c r="L26" s="153">
        <v>115737.88399999999</v>
      </c>
      <c r="M26" s="153">
        <v>111365.52</v>
      </c>
      <c r="N26" s="153">
        <v>114519</v>
      </c>
      <c r="O26" s="153">
        <v>117035.20204315158</v>
      </c>
    </row>
    <row r="27" spans="1:28" ht="9.75" customHeight="1" x14ac:dyDescent="0.25">
      <c r="A27" s="347"/>
      <c r="B27" s="303" t="s">
        <v>240</v>
      </c>
      <c r="C27" s="225">
        <v>2024</v>
      </c>
      <c r="D27" s="153">
        <v>15737.672869916236</v>
      </c>
      <c r="E27" s="153">
        <v>16190.589701399998</v>
      </c>
      <c r="F27" s="153">
        <v>16431.510506500003</v>
      </c>
      <c r="G27" s="153">
        <v>17309.869231732559</v>
      </c>
      <c r="H27" s="153">
        <v>17798.301723572025</v>
      </c>
      <c r="I27" s="153">
        <v>17784.018169030758</v>
      </c>
      <c r="J27" s="153">
        <v>17931.81302539782</v>
      </c>
      <c r="K27" s="153">
        <v>17540.970899845921</v>
      </c>
      <c r="L27" s="153">
        <v>17094.198691219997</v>
      </c>
      <c r="M27" s="153">
        <v>16285.688734405838</v>
      </c>
      <c r="N27" s="153">
        <v>16679.165915167578</v>
      </c>
      <c r="O27" s="153">
        <v>17206.785521247308</v>
      </c>
    </row>
    <row r="28" spans="1:28" ht="9.75" customHeight="1" x14ac:dyDescent="0.25">
      <c r="A28" s="347"/>
      <c r="B28" s="303"/>
      <c r="C28" s="225" t="s">
        <v>161</v>
      </c>
      <c r="D28" s="153">
        <v>15734.785233987513</v>
      </c>
      <c r="E28" s="153">
        <v>16344.773841058015</v>
      </c>
      <c r="F28" s="153">
        <v>16768.426415521433</v>
      </c>
      <c r="G28" s="153">
        <v>17546.789263426977</v>
      </c>
      <c r="H28" s="153">
        <v>18322.461817815201</v>
      </c>
      <c r="I28" s="153">
        <v>18154.918966877311</v>
      </c>
      <c r="J28" s="153">
        <v>18125.340646879435</v>
      </c>
      <c r="K28" s="153">
        <v>17334.908414719997</v>
      </c>
      <c r="L28" s="153">
        <v>16855.456895834082</v>
      </c>
      <c r="M28" s="153">
        <v>16486.472828739999</v>
      </c>
      <c r="N28" s="153">
        <v>16866.421965467853</v>
      </c>
      <c r="O28" s="153">
        <v>17352.944151983778</v>
      </c>
    </row>
    <row r="29" spans="1:28" ht="9.75" customHeight="1" x14ac:dyDescent="0.25">
      <c r="A29" s="347"/>
      <c r="B29" s="303" t="s">
        <v>170</v>
      </c>
      <c r="C29" s="225" t="s">
        <v>162</v>
      </c>
      <c r="D29" s="228">
        <f>D27/D25*1000</f>
        <v>147.75631502770827</v>
      </c>
      <c r="E29" s="228">
        <f t="shared" ref="E29:O30" si="4">E27/E25*1000</f>
        <v>146.98540822507283</v>
      </c>
      <c r="F29" s="228">
        <f t="shared" si="4"/>
        <v>148.3577459144426</v>
      </c>
      <c r="G29" s="228">
        <f t="shared" si="4"/>
        <v>146.64658187814567</v>
      </c>
      <c r="H29" s="228">
        <f t="shared" si="4"/>
        <v>147.70865193510178</v>
      </c>
      <c r="I29" s="228">
        <f t="shared" si="4"/>
        <v>148.64484724325908</v>
      </c>
      <c r="J29" s="228">
        <f t="shared" si="4"/>
        <v>148.22742736431346</v>
      </c>
      <c r="K29" s="228">
        <f t="shared" si="4"/>
        <v>148.19139540451243</v>
      </c>
      <c r="L29" s="228">
        <f t="shared" si="4"/>
        <v>146.20798251084099</v>
      </c>
      <c r="M29" s="228">
        <f t="shared" si="4"/>
        <v>147.40581030761425</v>
      </c>
      <c r="N29" s="228">
        <f t="shared" si="4"/>
        <v>148.78429582765474</v>
      </c>
      <c r="O29" s="228">
        <f t="shared" si="4"/>
        <v>148.12749023990037</v>
      </c>
    </row>
    <row r="30" spans="1:28" ht="9.75" customHeight="1" x14ac:dyDescent="0.25">
      <c r="A30" s="347"/>
      <c r="B30" s="303"/>
      <c r="C30" s="225" t="s">
        <v>161</v>
      </c>
      <c r="D30" s="228">
        <f>D28/D26*1000</f>
        <v>146.4506089765398</v>
      </c>
      <c r="E30" s="228">
        <f t="shared" ref="E30:H30" si="5">E28/E26*1000</f>
        <v>147.13918832487826</v>
      </c>
      <c r="F30" s="228">
        <f t="shared" si="5"/>
        <v>146.78556639047412</v>
      </c>
      <c r="G30" s="228">
        <f t="shared" si="5"/>
        <v>148.63621437089924</v>
      </c>
      <c r="H30" s="228">
        <f t="shared" si="5"/>
        <v>146.94743932628199</v>
      </c>
      <c r="I30" s="228">
        <f t="shared" si="4"/>
        <v>148.54895106116473</v>
      </c>
      <c r="J30" s="228">
        <f t="shared" si="4"/>
        <v>148.70220891588752</v>
      </c>
      <c r="K30" s="228">
        <f t="shared" si="4"/>
        <v>147.14030574720252</v>
      </c>
      <c r="L30" s="228">
        <f t="shared" si="4"/>
        <v>145.63474217166512</v>
      </c>
      <c r="M30" s="228">
        <f t="shared" si="4"/>
        <v>148.03929285060582</v>
      </c>
      <c r="N30" s="228">
        <f t="shared" si="4"/>
        <v>147.2805557633917</v>
      </c>
      <c r="O30" s="228">
        <f t="shared" si="4"/>
        <v>148.27115132065688</v>
      </c>
    </row>
    <row r="31" spans="1:28" ht="9.75" customHeight="1" x14ac:dyDescent="0.25">
      <c r="A31" s="347"/>
      <c r="B31" s="303" t="s">
        <v>185</v>
      </c>
      <c r="C31" s="225">
        <v>2024</v>
      </c>
      <c r="D31" s="156">
        <v>5.8481597152237388</v>
      </c>
      <c r="E31" s="156">
        <v>5.8567271555058298</v>
      </c>
      <c r="F31" s="156">
        <v>5.8743652194321276</v>
      </c>
      <c r="G31" s="156">
        <v>5.8860760140893182</v>
      </c>
      <c r="H31" s="156">
        <v>5.8989613452142491</v>
      </c>
      <c r="I31" s="156">
        <v>5.9180632043267725</v>
      </c>
      <c r="J31" s="156">
        <v>5.9221803663922552</v>
      </c>
      <c r="K31" s="156">
        <v>5.9365086916487888</v>
      </c>
      <c r="L31" s="156">
        <v>5.9403930105267353</v>
      </c>
      <c r="M31" s="156">
        <v>5.9478978295328631</v>
      </c>
      <c r="N31" s="156">
        <v>5.9461190793842791</v>
      </c>
      <c r="O31" s="156">
        <v>5.9378803116245082</v>
      </c>
    </row>
    <row r="32" spans="1:28" ht="9.75" customHeight="1" x14ac:dyDescent="0.25">
      <c r="A32" s="348"/>
      <c r="B32" s="304"/>
      <c r="C32" s="226" t="s">
        <v>161</v>
      </c>
      <c r="D32" s="227">
        <v>5.9744096745692907</v>
      </c>
      <c r="E32" s="227">
        <v>5.9772268185658444</v>
      </c>
      <c r="F32" s="227">
        <v>5.9870171142774806</v>
      </c>
      <c r="G32" s="227">
        <v>5.9929607097706663</v>
      </c>
      <c r="H32" s="227">
        <v>5.9952471353333951</v>
      </c>
      <c r="I32" s="227">
        <v>6.0025600646916244</v>
      </c>
      <c r="J32" s="227">
        <v>6.0082553448017419</v>
      </c>
      <c r="K32" s="227">
        <v>6.0211379148208755</v>
      </c>
      <c r="L32" s="227">
        <v>6.0427168494181434</v>
      </c>
      <c r="M32" s="227">
        <v>6.0553827114865824</v>
      </c>
      <c r="N32" s="227">
        <v>6.0338676439192902</v>
      </c>
      <c r="O32" s="227">
        <v>6.0504764124718555</v>
      </c>
    </row>
    <row r="33" spans="1:16" ht="3" customHeight="1" x14ac:dyDescent="0.25">
      <c r="A33" s="351" t="s">
        <v>184</v>
      </c>
      <c r="B33" s="303"/>
      <c r="C33" s="225"/>
      <c r="D33" s="228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</row>
    <row r="34" spans="1:16" ht="9.75" customHeight="1" x14ac:dyDescent="0.25">
      <c r="A34" s="352"/>
      <c r="B34" s="303" t="s">
        <v>83</v>
      </c>
      <c r="C34" s="225">
        <v>2024</v>
      </c>
      <c r="D34" s="153">
        <v>920503</v>
      </c>
      <c r="E34" s="153">
        <v>955924</v>
      </c>
      <c r="F34" s="153">
        <v>969202</v>
      </c>
      <c r="G34" s="153">
        <v>971817</v>
      </c>
      <c r="H34" s="153">
        <v>970575</v>
      </c>
      <c r="I34" s="153">
        <v>962127</v>
      </c>
      <c r="J34" s="153">
        <v>938081</v>
      </c>
      <c r="K34" s="153">
        <v>921774</v>
      </c>
      <c r="L34" s="153">
        <v>904777</v>
      </c>
      <c r="M34" s="153">
        <v>893612</v>
      </c>
      <c r="N34" s="153">
        <v>896758</v>
      </c>
      <c r="O34" s="153">
        <v>901735</v>
      </c>
    </row>
    <row r="35" spans="1:16" ht="9.75" customHeight="1" x14ac:dyDescent="0.25">
      <c r="A35" s="352"/>
      <c r="B35" s="303"/>
      <c r="C35" s="225" t="s">
        <v>161</v>
      </c>
      <c r="D35" s="153">
        <v>931230.71999999997</v>
      </c>
      <c r="E35" s="153">
        <v>969013.72340101842</v>
      </c>
      <c r="F35" s="153">
        <v>983571</v>
      </c>
      <c r="G35" s="153">
        <v>981854.72340101842</v>
      </c>
      <c r="H35" s="153">
        <v>980686.16</v>
      </c>
      <c r="I35" s="153">
        <v>973678.36340101855</v>
      </c>
      <c r="J35" s="153">
        <v>947743.5</v>
      </c>
      <c r="K35" s="153">
        <v>922694.22</v>
      </c>
      <c r="L35" s="153">
        <v>900813.66</v>
      </c>
      <c r="M35" s="153">
        <v>891774.00699999998</v>
      </c>
      <c r="N35" s="153">
        <v>905958.1</v>
      </c>
      <c r="O35" s="153">
        <v>911918.66340101848</v>
      </c>
    </row>
    <row r="36" spans="1:16" ht="9.75" customHeight="1" x14ac:dyDescent="0.25">
      <c r="A36" s="352"/>
      <c r="B36" s="303" t="s">
        <v>242</v>
      </c>
      <c r="C36" s="225">
        <v>2024</v>
      </c>
      <c r="D36" s="153">
        <v>185338.34671928137</v>
      </c>
      <c r="E36" s="153">
        <v>180951.02304001022</v>
      </c>
      <c r="F36" s="153">
        <v>191960.31088971102</v>
      </c>
      <c r="G36" s="153">
        <v>194197.10946517807</v>
      </c>
      <c r="H36" s="153">
        <v>196177.54893245755</v>
      </c>
      <c r="I36" s="153">
        <v>191233.39942091337</v>
      </c>
      <c r="J36" s="153">
        <v>189444.62151941404</v>
      </c>
      <c r="K36" s="153">
        <v>185274.86240357812</v>
      </c>
      <c r="L36" s="153">
        <v>176821.57761315696</v>
      </c>
      <c r="M36" s="153">
        <v>179492.74711552772</v>
      </c>
      <c r="N36" s="153">
        <v>176419.932063499</v>
      </c>
      <c r="O36" s="153">
        <v>181577.49231647202</v>
      </c>
    </row>
    <row r="37" spans="1:16" ht="9.75" customHeight="1" x14ac:dyDescent="0.25">
      <c r="A37" s="352"/>
      <c r="B37" s="303"/>
      <c r="C37" s="225" t="s">
        <v>161</v>
      </c>
      <c r="D37" s="153">
        <v>194389.49574842269</v>
      </c>
      <c r="E37" s="153">
        <v>190397.24584286043</v>
      </c>
      <c r="F37" s="153">
        <v>202088.67739838504</v>
      </c>
      <c r="G37" s="153">
        <v>204279.55874081986</v>
      </c>
      <c r="H37" s="153">
        <v>204061.52194556899</v>
      </c>
      <c r="I37" s="153">
        <v>198909.53544039381</v>
      </c>
      <c r="J37" s="153">
        <v>196564.28752318097</v>
      </c>
      <c r="K37" s="153">
        <v>192118.79878178495</v>
      </c>
      <c r="L37" s="153">
        <v>184529.35093000066</v>
      </c>
      <c r="M37" s="153">
        <v>188719.34080445004</v>
      </c>
      <c r="N37" s="153">
        <v>183568.66130967703</v>
      </c>
      <c r="O37" s="153">
        <v>189656.92530251222</v>
      </c>
    </row>
    <row r="38" spans="1:16" ht="9.75" customHeight="1" x14ac:dyDescent="0.25">
      <c r="A38" s="352"/>
      <c r="B38" s="303" t="s">
        <v>84</v>
      </c>
      <c r="C38" s="225" t="s">
        <v>162</v>
      </c>
      <c r="D38" s="219">
        <f>D36/D34*1000/31</f>
        <v>6.4949884419532262</v>
      </c>
      <c r="E38" s="219">
        <f>E36/E34*1000/29</f>
        <v>6.5273917692782319</v>
      </c>
      <c r="F38" s="219">
        <f t="shared" ref="F38:O38" si="6">F36/F34*1000/31</f>
        <v>6.3890376755480132</v>
      </c>
      <c r="G38" s="219">
        <f>G36/G34*1000/30</f>
        <v>6.660962899571218</v>
      </c>
      <c r="H38" s="219">
        <f t="shared" si="6"/>
        <v>6.5201638514069238</v>
      </c>
      <c r="I38" s="219">
        <f>I36/I34*1000/30</f>
        <v>6.6253692572433573</v>
      </c>
      <c r="J38" s="219">
        <f t="shared" si="6"/>
        <v>6.5144873664501306</v>
      </c>
      <c r="K38" s="219">
        <f t="shared" si="6"/>
        <v>6.4838110693418916</v>
      </c>
      <c r="L38" s="219">
        <f>L36/L34*1000/30</f>
        <v>6.5143704880929025</v>
      </c>
      <c r="M38" s="219">
        <f t="shared" si="6"/>
        <v>6.4794212886912073</v>
      </c>
      <c r="N38" s="219">
        <f>N36/N34*1000/30</f>
        <v>6.5576938283423543</v>
      </c>
      <c r="O38" s="219">
        <f t="shared" si="6"/>
        <v>6.4956317120015061</v>
      </c>
    </row>
    <row r="39" spans="1:16" ht="9.75" customHeight="1" x14ac:dyDescent="0.25">
      <c r="A39" s="352"/>
      <c r="B39" s="303"/>
      <c r="C39" s="225" t="s">
        <v>161</v>
      </c>
      <c r="D39" s="219">
        <f>D37/D35*1000/31</f>
        <v>6.7337006398483172</v>
      </c>
      <c r="E39" s="219">
        <f>E37/E35*1000/28</f>
        <v>7.0173429674235184</v>
      </c>
      <c r="F39" s="219">
        <f t="shared" ref="F39:H39" si="7">F37/F35*1000/31</f>
        <v>6.6278790178810603</v>
      </c>
      <c r="G39" s="219">
        <f>G37/G35*1000/30</f>
        <v>6.9351590030624815</v>
      </c>
      <c r="H39" s="219">
        <f t="shared" si="7"/>
        <v>6.7122694381448644</v>
      </c>
      <c r="I39" s="219">
        <f>I37/I35*1000/30</f>
        <v>6.8095565201363808</v>
      </c>
      <c r="J39" s="219">
        <f t="shared" ref="J39:O39" si="8">J37/J35*1000/31</f>
        <v>6.6904003757237156</v>
      </c>
      <c r="K39" s="219">
        <f t="shared" si="8"/>
        <v>6.7166136641281131</v>
      </c>
      <c r="L39" s="219">
        <f t="shared" si="8"/>
        <v>6.607981174951739</v>
      </c>
      <c r="M39" s="219">
        <f t="shared" si="8"/>
        <v>6.826528496374185</v>
      </c>
      <c r="N39" s="219">
        <f t="shared" si="8"/>
        <v>6.5362512015368051</v>
      </c>
      <c r="O39" s="219">
        <f t="shared" si="8"/>
        <v>6.7088936523374052</v>
      </c>
    </row>
    <row r="40" spans="1:16" ht="9.75" customHeight="1" x14ac:dyDescent="0.25">
      <c r="A40" s="352"/>
      <c r="B40" s="303" t="s">
        <v>82</v>
      </c>
      <c r="C40" s="225">
        <v>2024</v>
      </c>
      <c r="D40" s="156">
        <v>1.5155973323662</v>
      </c>
      <c r="E40" s="156">
        <v>1.5249921532582</v>
      </c>
      <c r="F40" s="156">
        <v>1.5348758527941362</v>
      </c>
      <c r="G40" s="156">
        <v>1.5418766519789999</v>
      </c>
      <c r="H40" s="156">
        <v>1.54458472452</v>
      </c>
      <c r="I40" s="156">
        <v>1.5442136752579467</v>
      </c>
      <c r="J40" s="156">
        <v>1.543387434634</v>
      </c>
      <c r="K40" s="156">
        <v>1.5414774165675</v>
      </c>
      <c r="L40" s="156">
        <v>1.5413635139985</v>
      </c>
      <c r="M40" s="156">
        <v>1.5437778854384001</v>
      </c>
      <c r="N40" s="156">
        <v>1.5451563959454373</v>
      </c>
      <c r="O40" s="156">
        <v>1.5473297642774</v>
      </c>
    </row>
    <row r="41" spans="1:16" ht="9.75" customHeight="1" x14ac:dyDescent="0.25">
      <c r="A41" s="353"/>
      <c r="B41" s="304"/>
      <c r="C41" s="226" t="s">
        <v>161</v>
      </c>
      <c r="D41" s="227">
        <v>1.5718537862003437</v>
      </c>
      <c r="E41" s="227">
        <v>1.5819476974264544</v>
      </c>
      <c r="F41" s="227">
        <v>1.5853044831365086</v>
      </c>
      <c r="G41" s="227">
        <v>1.5882719588189793</v>
      </c>
      <c r="H41" s="227">
        <v>1.5877753353890183</v>
      </c>
      <c r="I41" s="227">
        <v>1.5947512301665787</v>
      </c>
      <c r="J41" s="227">
        <v>1.5981777150569769</v>
      </c>
      <c r="K41" s="227">
        <v>1.5767224490400042</v>
      </c>
      <c r="L41" s="227">
        <v>1.5817558298739272</v>
      </c>
      <c r="M41" s="227">
        <v>1.5892433518573168</v>
      </c>
      <c r="N41" s="227">
        <v>1.6104088818307631</v>
      </c>
      <c r="O41" s="227">
        <v>1.6154602175157375</v>
      </c>
      <c r="P41" s="156"/>
    </row>
    <row r="42" spans="1:16" ht="3" customHeight="1" x14ac:dyDescent="0.25">
      <c r="A42" s="349" t="s">
        <v>12</v>
      </c>
      <c r="B42" s="224"/>
      <c r="C42" s="225"/>
      <c r="D42" s="224"/>
      <c r="E42" s="224"/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156"/>
    </row>
    <row r="43" spans="1:16" ht="9.75" customHeight="1" x14ac:dyDescent="0.25">
      <c r="A43" s="347"/>
      <c r="B43" s="303" t="s">
        <v>172</v>
      </c>
      <c r="C43" s="225">
        <v>2024</v>
      </c>
      <c r="D43" s="153">
        <v>299512</v>
      </c>
      <c r="E43" s="153">
        <v>302109</v>
      </c>
      <c r="F43" s="153">
        <v>305762</v>
      </c>
      <c r="G43" s="153">
        <v>309416</v>
      </c>
      <c r="H43" s="153">
        <v>321054</v>
      </c>
      <c r="I43" s="153">
        <v>316773</v>
      </c>
      <c r="J43" s="153">
        <v>366117</v>
      </c>
      <c r="K43" s="153">
        <v>357798</v>
      </c>
      <c r="L43" s="153">
        <v>341876</v>
      </c>
      <c r="M43" s="153">
        <v>335995</v>
      </c>
      <c r="N43" s="153">
        <v>345137</v>
      </c>
      <c r="O43" s="153">
        <v>389366</v>
      </c>
      <c r="P43" s="156"/>
    </row>
    <row r="44" spans="1:16" ht="9.75" customHeight="1" x14ac:dyDescent="0.25">
      <c r="A44" s="347"/>
      <c r="B44" s="303"/>
      <c r="C44" s="225" t="s">
        <v>161</v>
      </c>
      <c r="D44" s="153">
        <v>327359.937915947</v>
      </c>
      <c r="E44" s="153">
        <v>320321.58556759299</v>
      </c>
      <c r="F44" s="153">
        <v>323898</v>
      </c>
      <c r="G44" s="153">
        <v>316996.10791594698</v>
      </c>
      <c r="H44" s="153">
        <v>325168</v>
      </c>
      <c r="I44" s="153">
        <v>319584.93026430102</v>
      </c>
      <c r="J44" s="153">
        <v>362167</v>
      </c>
      <c r="K44" s="153">
        <v>349047.625</v>
      </c>
      <c r="L44" s="153">
        <v>345599.5</v>
      </c>
      <c r="M44" s="153">
        <v>339313</v>
      </c>
      <c r="N44" s="153">
        <v>345810.5</v>
      </c>
      <c r="O44" s="153">
        <v>379449.11409012403</v>
      </c>
      <c r="P44" s="156"/>
    </row>
    <row r="45" spans="1:16" ht="9.75" customHeight="1" x14ac:dyDescent="0.25">
      <c r="A45" s="347"/>
      <c r="B45" s="303" t="s">
        <v>240</v>
      </c>
      <c r="C45" s="225">
        <v>2024</v>
      </c>
      <c r="D45" s="153">
        <v>15833.868899118992</v>
      </c>
      <c r="E45" s="153">
        <v>15718.680272215288</v>
      </c>
      <c r="F45" s="153">
        <v>15855.042041666668</v>
      </c>
      <c r="G45" s="153">
        <v>15770.746321551047</v>
      </c>
      <c r="H45" s="153">
        <v>16419.965399897417</v>
      </c>
      <c r="I45" s="153">
        <v>16370.814772738699</v>
      </c>
      <c r="J45" s="153">
        <v>19557.34641300319</v>
      </c>
      <c r="K45" s="153">
        <v>19135.775691484581</v>
      </c>
      <c r="L45" s="153">
        <v>18202.813821956512</v>
      </c>
      <c r="M45" s="153">
        <v>17862.035165417754</v>
      </c>
      <c r="N45" s="153">
        <v>18150.731009749998</v>
      </c>
      <c r="O45" s="153">
        <v>20671.075365749999</v>
      </c>
      <c r="P45" s="156"/>
    </row>
    <row r="46" spans="1:16" ht="9.75" customHeight="1" x14ac:dyDescent="0.25">
      <c r="A46" s="347"/>
      <c r="B46" s="303"/>
      <c r="C46" s="225" t="s">
        <v>161</v>
      </c>
      <c r="D46" s="153">
        <v>16582.532489077217</v>
      </c>
      <c r="E46" s="153">
        <v>16272.404342935273</v>
      </c>
      <c r="F46" s="153">
        <v>16422.906315230633</v>
      </c>
      <c r="G46" s="153">
        <v>16393.958904072239</v>
      </c>
      <c r="H46" s="153">
        <v>17052.872249</v>
      </c>
      <c r="I46" s="153">
        <v>16889.193373427581</v>
      </c>
      <c r="J46" s="153">
        <v>20237.419569375299</v>
      </c>
      <c r="K46" s="153">
        <v>19610.79062525</v>
      </c>
      <c r="L46" s="153">
        <v>18789.556378500001</v>
      </c>
      <c r="M46" s="153">
        <v>18565.321208249999</v>
      </c>
      <c r="N46" s="153">
        <v>18694.44138425</v>
      </c>
      <c r="O46" s="153">
        <v>21303.692424911991</v>
      </c>
      <c r="P46" s="156"/>
    </row>
    <row r="47" spans="1:16" ht="9.75" customHeight="1" x14ac:dyDescent="0.25">
      <c r="A47" s="347"/>
      <c r="B47" s="303" t="s">
        <v>170</v>
      </c>
      <c r="C47" s="225" t="s">
        <v>162</v>
      </c>
      <c r="D47" s="228">
        <f>D45/D43*1000</f>
        <v>52.865557637486951</v>
      </c>
      <c r="E47" s="228">
        <f t="shared" ref="E47:O48" si="9">E45/E43*1000</f>
        <v>52.029831194089837</v>
      </c>
      <c r="F47" s="228">
        <f t="shared" si="9"/>
        <v>51.854193920979938</v>
      </c>
      <c r="G47" s="228">
        <f t="shared" si="9"/>
        <v>50.969394994282929</v>
      </c>
      <c r="H47" s="228">
        <f t="shared" si="9"/>
        <v>51.143936533721487</v>
      </c>
      <c r="I47" s="228">
        <f t="shared" si="9"/>
        <v>51.679956223348263</v>
      </c>
      <c r="J47" s="228">
        <f t="shared" si="9"/>
        <v>53.418296372479809</v>
      </c>
      <c r="K47" s="228">
        <f t="shared" si="9"/>
        <v>53.482064437153319</v>
      </c>
      <c r="L47" s="228">
        <f t="shared" si="9"/>
        <v>53.24390662683696</v>
      </c>
      <c r="M47" s="228">
        <f t="shared" si="9"/>
        <v>53.161610040083197</v>
      </c>
      <c r="N47" s="228">
        <f t="shared" si="9"/>
        <v>52.589930983203764</v>
      </c>
      <c r="O47" s="228">
        <f t="shared" si="9"/>
        <v>53.089061103820057</v>
      </c>
      <c r="P47" s="156"/>
    </row>
    <row r="48" spans="1:16" ht="9.75" customHeight="1" x14ac:dyDescent="0.25">
      <c r="A48" s="347"/>
      <c r="B48" s="303"/>
      <c r="C48" s="225" t="s">
        <v>161</v>
      </c>
      <c r="D48" s="228">
        <f>D46/D44*1000</f>
        <v>50.655350788021451</v>
      </c>
      <c r="E48" s="228">
        <f t="shared" ref="E48:H48" si="10">E46/E44*1000</f>
        <v>50.80021165011852</v>
      </c>
      <c r="F48" s="228">
        <f t="shared" si="10"/>
        <v>50.703944807410458</v>
      </c>
      <c r="G48" s="228">
        <f t="shared" si="10"/>
        <v>51.716593657418578</v>
      </c>
      <c r="H48" s="228">
        <f t="shared" si="10"/>
        <v>52.443267015819515</v>
      </c>
      <c r="I48" s="228">
        <f t="shared" si="9"/>
        <v>52.847277121170862</v>
      </c>
      <c r="J48" s="228">
        <f t="shared" si="9"/>
        <v>55.878695655251029</v>
      </c>
      <c r="K48" s="228">
        <f t="shared" si="9"/>
        <v>56.183710246560196</v>
      </c>
      <c r="L48" s="228">
        <f t="shared" si="9"/>
        <v>54.368007993356478</v>
      </c>
      <c r="M48" s="228">
        <f t="shared" si="9"/>
        <v>54.714441262934216</v>
      </c>
      <c r="N48" s="228">
        <f t="shared" si="9"/>
        <v>54.059785299318555</v>
      </c>
      <c r="O48" s="228">
        <f t="shared" si="9"/>
        <v>56.14374005325017</v>
      </c>
      <c r="P48" s="156"/>
    </row>
    <row r="49" spans="1:16" ht="9.75" customHeight="1" x14ac:dyDescent="0.25">
      <c r="A49" s="347"/>
      <c r="B49" s="303" t="s">
        <v>185</v>
      </c>
      <c r="C49" s="225">
        <v>2024</v>
      </c>
      <c r="D49" s="156">
        <v>7.2338572059808453</v>
      </c>
      <c r="E49" s="156">
        <v>7.2567083761696995</v>
      </c>
      <c r="F49" s="156">
        <v>7.2801907283067262</v>
      </c>
      <c r="G49" s="156">
        <v>7.3158299224609653</v>
      </c>
      <c r="H49" s="156">
        <v>7.3132370591714899</v>
      </c>
      <c r="I49" s="156">
        <v>7.3255686870552621</v>
      </c>
      <c r="J49" s="156">
        <v>7.3573201208762047</v>
      </c>
      <c r="K49" s="156">
        <v>7.3707817677206533</v>
      </c>
      <c r="L49" s="156">
        <v>7.3707319320542979</v>
      </c>
      <c r="M49" s="156">
        <v>7.3689427584801965</v>
      </c>
      <c r="N49" s="156">
        <v>7.3783627303746737</v>
      </c>
      <c r="O49" s="156">
        <v>7.4218830043333774</v>
      </c>
      <c r="P49" s="156"/>
    </row>
    <row r="50" spans="1:16" ht="9.75" customHeight="1" x14ac:dyDescent="0.25">
      <c r="A50" s="348"/>
      <c r="B50" s="304"/>
      <c r="C50" s="226" t="s">
        <v>161</v>
      </c>
      <c r="D50" s="227">
        <v>7.3849080840586598</v>
      </c>
      <c r="E50" s="227">
        <v>7.4098739174666797</v>
      </c>
      <c r="F50" s="227">
        <v>7.3880482739915365</v>
      </c>
      <c r="G50" s="227">
        <v>7.3972094016427796</v>
      </c>
      <c r="H50" s="227">
        <v>7.3846221410874442</v>
      </c>
      <c r="I50" s="227">
        <v>7.4421585755160899</v>
      </c>
      <c r="J50" s="227">
        <v>7.5003201881701056</v>
      </c>
      <c r="K50" s="227">
        <v>7.4604023308663514</v>
      </c>
      <c r="L50" s="227">
        <v>7.4929478283816309</v>
      </c>
      <c r="M50" s="227">
        <v>7.4546144182914862</v>
      </c>
      <c r="N50" s="227">
        <v>7.4753798845318364</v>
      </c>
      <c r="O50" s="227">
        <v>7.4944510085698894</v>
      </c>
      <c r="P50" s="156"/>
    </row>
    <row r="51" spans="1:16" ht="3" customHeight="1" x14ac:dyDescent="0.25">
      <c r="A51" s="229"/>
      <c r="B51" s="303"/>
      <c r="C51" s="225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</row>
    <row r="52" spans="1:16" ht="9.75" customHeight="1" x14ac:dyDescent="0.25">
      <c r="A52" s="347" t="s">
        <v>87</v>
      </c>
      <c r="B52" s="303" t="s">
        <v>172</v>
      </c>
      <c r="C52" s="225">
        <v>2024</v>
      </c>
      <c r="D52" s="153">
        <v>33129</v>
      </c>
      <c r="E52" s="153">
        <v>37602</v>
      </c>
      <c r="F52" s="153">
        <v>39709</v>
      </c>
      <c r="G52" s="153">
        <v>47687</v>
      </c>
      <c r="H52" s="153">
        <v>47594</v>
      </c>
      <c r="I52" s="153">
        <v>47192</v>
      </c>
      <c r="J52" s="153">
        <v>46573</v>
      </c>
      <c r="K52" s="153">
        <v>42349</v>
      </c>
      <c r="L52" s="153">
        <v>37384</v>
      </c>
      <c r="M52" s="153">
        <v>36471</v>
      </c>
      <c r="N52" s="153">
        <v>34453</v>
      </c>
      <c r="O52" s="153">
        <v>31051</v>
      </c>
      <c r="P52" s="156"/>
    </row>
    <row r="53" spans="1:16" ht="9.75" customHeight="1" x14ac:dyDescent="0.25">
      <c r="A53" s="347"/>
      <c r="B53" s="303"/>
      <c r="C53" s="225" t="s">
        <v>161</v>
      </c>
      <c r="D53" s="153">
        <v>36652</v>
      </c>
      <c r="E53" s="153">
        <v>38527</v>
      </c>
      <c r="F53" s="153">
        <v>40764</v>
      </c>
      <c r="G53" s="153">
        <v>48646</v>
      </c>
      <c r="H53" s="153">
        <v>48938</v>
      </c>
      <c r="I53" s="153">
        <v>48449</v>
      </c>
      <c r="J53" s="153">
        <v>47990</v>
      </c>
      <c r="K53" s="153">
        <v>43777</v>
      </c>
      <c r="L53" s="153">
        <v>39043</v>
      </c>
      <c r="M53" s="153">
        <v>37015</v>
      </c>
      <c r="N53" s="153">
        <v>35754</v>
      </c>
      <c r="O53" s="153">
        <v>32244</v>
      </c>
      <c r="P53" s="156"/>
    </row>
    <row r="54" spans="1:16" ht="9.75" customHeight="1" x14ac:dyDescent="0.25">
      <c r="A54" s="347"/>
      <c r="B54" s="303" t="s">
        <v>240</v>
      </c>
      <c r="C54" s="225">
        <v>2024</v>
      </c>
      <c r="D54" s="153">
        <v>866.21541908996437</v>
      </c>
      <c r="E54" s="153">
        <v>1006.8880344431384</v>
      </c>
      <c r="F54" s="153">
        <v>1090.5192644145</v>
      </c>
      <c r="G54" s="153">
        <v>1317.8786571870751</v>
      </c>
      <c r="H54" s="153">
        <v>1323.7527702999998</v>
      </c>
      <c r="I54" s="153">
        <v>1306.221393</v>
      </c>
      <c r="J54" s="153">
        <v>1282.0574795000002</v>
      </c>
      <c r="K54" s="153">
        <v>1142.4027747999999</v>
      </c>
      <c r="L54" s="153">
        <v>1004.8583614999999</v>
      </c>
      <c r="M54" s="153">
        <v>951.02005599999995</v>
      </c>
      <c r="N54" s="153">
        <v>903.93899450000004</v>
      </c>
      <c r="O54" s="153">
        <v>813.6931219999999</v>
      </c>
      <c r="P54" s="156"/>
    </row>
    <row r="55" spans="1:16" ht="9.75" customHeight="1" x14ac:dyDescent="0.25">
      <c r="A55" s="347"/>
      <c r="B55" s="303"/>
      <c r="C55" s="225" t="s">
        <v>161</v>
      </c>
      <c r="D55" s="153">
        <v>979.51309272139997</v>
      </c>
      <c r="E55" s="153">
        <v>1031.6982292994926</v>
      </c>
      <c r="F55" s="153">
        <v>1121.2447465870769</v>
      </c>
      <c r="G55" s="153">
        <v>1345.31719</v>
      </c>
      <c r="H55" s="153">
        <v>1343.2933109167302</v>
      </c>
      <c r="I55" s="153">
        <v>1321.6396175</v>
      </c>
      <c r="J55" s="153">
        <v>1299.2724985243899</v>
      </c>
      <c r="K55" s="153">
        <v>1156.4068589999999</v>
      </c>
      <c r="L55" s="153">
        <v>1030.911245</v>
      </c>
      <c r="M55" s="153">
        <v>970.4053275</v>
      </c>
      <c r="N55" s="153">
        <v>939.42051050000009</v>
      </c>
      <c r="O55" s="153">
        <v>848.96876448985961</v>
      </c>
      <c r="P55" s="156"/>
    </row>
    <row r="56" spans="1:16" ht="9.75" customHeight="1" x14ac:dyDescent="0.25">
      <c r="A56" s="347"/>
      <c r="B56" s="303" t="s">
        <v>170</v>
      </c>
      <c r="C56" s="225" t="s">
        <v>162</v>
      </c>
      <c r="D56" s="228">
        <f>D54/D52*1000</f>
        <v>26.146742101782859</v>
      </c>
      <c r="E56" s="228">
        <f t="shared" ref="E56:O57" si="11">E54/E52*1000</f>
        <v>26.777512750469082</v>
      </c>
      <c r="F56" s="228">
        <f t="shared" si="11"/>
        <v>27.46277328601828</v>
      </c>
      <c r="G56" s="228">
        <f t="shared" si="11"/>
        <v>27.636015207227864</v>
      </c>
      <c r="H56" s="228">
        <f t="shared" si="11"/>
        <v>27.813438044711514</v>
      </c>
      <c r="I56" s="228">
        <f t="shared" si="11"/>
        <v>27.678873389557552</v>
      </c>
      <c r="J56" s="228">
        <f t="shared" si="11"/>
        <v>27.527912728404875</v>
      </c>
      <c r="K56" s="228">
        <f t="shared" si="11"/>
        <v>26.97590910765307</v>
      </c>
      <c r="L56" s="228">
        <f t="shared" si="11"/>
        <v>26.879369823988871</v>
      </c>
      <c r="M56" s="228">
        <f t="shared" si="11"/>
        <v>26.076061967042303</v>
      </c>
      <c r="N56" s="228">
        <f t="shared" si="11"/>
        <v>26.236873262125215</v>
      </c>
      <c r="O56" s="228">
        <f t="shared" si="11"/>
        <v>26.205053685871626</v>
      </c>
      <c r="P56" s="156"/>
    </row>
    <row r="57" spans="1:16" ht="9.75" customHeight="1" x14ac:dyDescent="0.25">
      <c r="A57" s="347"/>
      <c r="B57" s="303"/>
      <c r="C57" s="225" t="s">
        <v>161</v>
      </c>
      <c r="D57" s="228">
        <f>D55/D53*1000</f>
        <v>26.724683311180833</v>
      </c>
      <c r="E57" s="228">
        <f t="shared" ref="E57:H57" si="12">E55/E53*1000</f>
        <v>26.778576824032307</v>
      </c>
      <c r="F57" s="228">
        <f t="shared" si="12"/>
        <v>27.505758674003456</v>
      </c>
      <c r="G57" s="228">
        <f t="shared" si="12"/>
        <v>27.655247913497512</v>
      </c>
      <c r="H57" s="228">
        <f t="shared" si="12"/>
        <v>27.448880438855905</v>
      </c>
      <c r="I57" s="228">
        <f t="shared" si="11"/>
        <v>27.278986511589505</v>
      </c>
      <c r="J57" s="228">
        <f t="shared" si="11"/>
        <v>27.07381743122296</v>
      </c>
      <c r="K57" s="228">
        <f t="shared" si="11"/>
        <v>26.415854421271444</v>
      </c>
      <c r="L57" s="228">
        <f t="shared" si="11"/>
        <v>26.404509002894244</v>
      </c>
      <c r="M57" s="228">
        <f t="shared" si="11"/>
        <v>26.216542685397812</v>
      </c>
      <c r="N57" s="228">
        <f t="shared" si="11"/>
        <v>26.27455698663087</v>
      </c>
      <c r="O57" s="228">
        <f t="shared" si="11"/>
        <v>26.329511366141283</v>
      </c>
      <c r="P57" s="156"/>
    </row>
    <row r="58" spans="1:16" ht="9.75" customHeight="1" x14ac:dyDescent="0.25">
      <c r="A58" s="347"/>
      <c r="B58" s="303" t="s">
        <v>185</v>
      </c>
      <c r="C58" s="225">
        <v>2024</v>
      </c>
      <c r="D58" s="156">
        <v>4.6927148753963372</v>
      </c>
      <c r="E58" s="156">
        <v>4.7484532313498002</v>
      </c>
      <c r="F58" s="156">
        <v>4.777757535479485</v>
      </c>
      <c r="G58" s="156">
        <v>4.8224617331691002</v>
      </c>
      <c r="H58" s="156">
        <v>4.8944984471788002</v>
      </c>
      <c r="I58" s="156">
        <v>4.8672173547239996</v>
      </c>
      <c r="J58" s="156">
        <v>4.8695714235379999</v>
      </c>
      <c r="K58" s="156">
        <v>4.8615288836559998</v>
      </c>
      <c r="L58" s="156">
        <v>4.7967137272347999</v>
      </c>
      <c r="M58" s="156">
        <v>4.7797468611618328</v>
      </c>
      <c r="N58" s="156">
        <v>4.7741185864110003</v>
      </c>
      <c r="O58" s="156">
        <v>4.7286639627770004</v>
      </c>
      <c r="P58" s="156"/>
    </row>
    <row r="59" spans="1:16" ht="9.75" customHeight="1" x14ac:dyDescent="0.25">
      <c r="A59" s="348"/>
      <c r="B59" s="304"/>
      <c r="C59" s="226" t="s">
        <v>161</v>
      </c>
      <c r="D59" s="227">
        <v>4.7940201246340095</v>
      </c>
      <c r="E59" s="227">
        <v>4.8157020604338907</v>
      </c>
      <c r="F59" s="227">
        <v>4.8399618485757863</v>
      </c>
      <c r="G59" s="227">
        <v>4.8759748195211863</v>
      </c>
      <c r="H59" s="227">
        <v>4.8666930769245669</v>
      </c>
      <c r="I59" s="227">
        <v>4.867722289815136</v>
      </c>
      <c r="J59" s="227">
        <v>4.8730197231991648</v>
      </c>
      <c r="K59" s="227">
        <v>4.8822304503928935</v>
      </c>
      <c r="L59" s="227">
        <v>4.8925185704856675</v>
      </c>
      <c r="M59" s="227">
        <v>4.8809388729757366</v>
      </c>
      <c r="N59" s="227">
        <v>4.8778176048493878</v>
      </c>
      <c r="O59" s="227">
        <v>4.8467328298603123</v>
      </c>
      <c r="P59" s="156"/>
    </row>
    <row r="60" spans="1:16" ht="3" customHeight="1" x14ac:dyDescent="0.25">
      <c r="A60" s="349" t="s">
        <v>11</v>
      </c>
      <c r="B60" s="303"/>
      <c r="C60" s="225"/>
      <c r="D60" s="228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6"/>
    </row>
    <row r="61" spans="1:16" ht="9.75" customHeight="1" x14ac:dyDescent="0.25">
      <c r="A61" s="347"/>
      <c r="B61" s="303" t="s">
        <v>172</v>
      </c>
      <c r="C61" s="225">
        <v>2024</v>
      </c>
      <c r="D61" s="153">
        <v>190114</v>
      </c>
      <c r="E61" s="153">
        <v>198555</v>
      </c>
      <c r="F61" s="153">
        <v>207459</v>
      </c>
      <c r="G61" s="153">
        <v>227075</v>
      </c>
      <c r="H61" s="153">
        <v>234908</v>
      </c>
      <c r="I61" s="153">
        <v>234612</v>
      </c>
      <c r="J61" s="153">
        <v>235301</v>
      </c>
      <c r="K61" s="153">
        <v>229883</v>
      </c>
      <c r="L61" s="153">
        <v>219063</v>
      </c>
      <c r="M61" s="153">
        <v>207740</v>
      </c>
      <c r="N61" s="153">
        <v>199418</v>
      </c>
      <c r="O61" s="153">
        <v>204608</v>
      </c>
      <c r="P61" s="156"/>
    </row>
    <row r="62" spans="1:16" ht="9.75" customHeight="1" x14ac:dyDescent="0.25">
      <c r="A62" s="347"/>
      <c r="B62" s="303"/>
      <c r="C62" s="225" t="s">
        <v>161</v>
      </c>
      <c r="D62" s="153">
        <v>189126.13731392971</v>
      </c>
      <c r="E62" s="153">
        <v>197930.4476020975</v>
      </c>
      <c r="F62" s="153">
        <v>205644.88</v>
      </c>
      <c r="G62" s="153">
        <v>225679.4418902653</v>
      </c>
      <c r="H62" s="153">
        <v>232369.99</v>
      </c>
      <c r="I62" s="153">
        <v>231310.55446660091</v>
      </c>
      <c r="J62" s="153">
        <v>232061</v>
      </c>
      <c r="K62" s="153">
        <v>224383.04</v>
      </c>
      <c r="L62" s="153">
        <v>214207</v>
      </c>
      <c r="M62" s="153">
        <v>204120</v>
      </c>
      <c r="N62" s="153">
        <v>198556</v>
      </c>
      <c r="O62" s="153">
        <v>201746.2410257619</v>
      </c>
      <c r="P62" s="156"/>
    </row>
    <row r="63" spans="1:16" ht="9.75" customHeight="1" x14ac:dyDescent="0.25">
      <c r="A63" s="347"/>
      <c r="B63" s="303" t="s">
        <v>240</v>
      </c>
      <c r="C63" s="225">
        <v>2024</v>
      </c>
      <c r="D63" s="153">
        <v>2424.1655965229224</v>
      </c>
      <c r="E63" s="153">
        <v>2569.3588666394812</v>
      </c>
      <c r="F63" s="153">
        <v>2704.8904000000002</v>
      </c>
      <c r="G63" s="153">
        <v>3017.1671014176286</v>
      </c>
      <c r="H63" s="153">
        <v>3114.5689690545778</v>
      </c>
      <c r="I63" s="153">
        <v>3140.32208614</v>
      </c>
      <c r="J63" s="153">
        <v>3083.0530237991998</v>
      </c>
      <c r="K63" s="153">
        <v>2982.5771789300779</v>
      </c>
      <c r="L63" s="153">
        <v>2779.3159639999999</v>
      </c>
      <c r="M63" s="153">
        <v>2631.687950031187</v>
      </c>
      <c r="N63" s="153">
        <v>2549.7692919999995</v>
      </c>
      <c r="O63" s="153">
        <v>2628.4761979999994</v>
      </c>
      <c r="P63" s="156"/>
    </row>
    <row r="64" spans="1:16" ht="9.75" customHeight="1" x14ac:dyDescent="0.25">
      <c r="A64" s="347"/>
      <c r="B64" s="303"/>
      <c r="C64" s="225" t="s">
        <v>161</v>
      </c>
      <c r="D64" s="153">
        <v>2416.8189957465943</v>
      </c>
      <c r="E64" s="153">
        <v>2540.0793181819499</v>
      </c>
      <c r="F64" s="153">
        <v>2678.3480952000004</v>
      </c>
      <c r="G64" s="153">
        <v>2979.1089532145465</v>
      </c>
      <c r="H64" s="153">
        <v>3069.6382479999997</v>
      </c>
      <c r="I64" s="153">
        <v>3086.6642202656139</v>
      </c>
      <c r="J64" s="153">
        <v>3045.4947031999995</v>
      </c>
      <c r="K64" s="153">
        <v>2904.7459760000006</v>
      </c>
      <c r="L64" s="153">
        <v>2737.0065299999997</v>
      </c>
      <c r="M64" s="153">
        <v>2600.544026</v>
      </c>
      <c r="N64" s="153">
        <v>2509.1064019999999</v>
      </c>
      <c r="O64" s="153">
        <v>2584.3835503811197</v>
      </c>
      <c r="P64" s="156"/>
    </row>
    <row r="65" spans="1:16" ht="9.75" customHeight="1" x14ac:dyDescent="0.25">
      <c r="A65" s="347"/>
      <c r="B65" s="303" t="s">
        <v>170</v>
      </c>
      <c r="C65" s="225" t="s">
        <v>162</v>
      </c>
      <c r="D65" s="228">
        <f>D63/D61*1000</f>
        <v>12.751115628112197</v>
      </c>
      <c r="E65" s="228">
        <f t="shared" ref="E65:O66" si="13">E63/E61*1000</f>
        <v>12.940287913371515</v>
      </c>
      <c r="F65" s="228">
        <f t="shared" si="13"/>
        <v>13.038192606731934</v>
      </c>
      <c r="G65" s="228">
        <f t="shared" si="13"/>
        <v>13.287095018904013</v>
      </c>
      <c r="H65" s="228">
        <f t="shared" si="13"/>
        <v>13.258675605150007</v>
      </c>
      <c r="I65" s="228">
        <f t="shared" si="13"/>
        <v>13.385172481117761</v>
      </c>
      <c r="J65" s="228">
        <f t="shared" si="13"/>
        <v>13.102592100327664</v>
      </c>
      <c r="K65" s="228">
        <f t="shared" si="13"/>
        <v>12.974326848571133</v>
      </c>
      <c r="L65" s="228">
        <f t="shared" si="13"/>
        <v>12.687290706326491</v>
      </c>
      <c r="M65" s="228">
        <f t="shared" si="13"/>
        <v>12.668181140036522</v>
      </c>
      <c r="N65" s="228">
        <f t="shared" si="13"/>
        <v>12.78605387678143</v>
      </c>
      <c r="O65" s="228">
        <f t="shared" si="13"/>
        <v>12.84639993548639</v>
      </c>
      <c r="P65" s="156"/>
    </row>
    <row r="66" spans="1:16" ht="9.75" customHeight="1" x14ac:dyDescent="0.25">
      <c r="A66" s="347"/>
      <c r="B66" s="303"/>
      <c r="C66" s="225" t="s">
        <v>161</v>
      </c>
      <c r="D66" s="228">
        <f>D64/D62*1000</f>
        <v>12.778873560638138</v>
      </c>
      <c r="E66" s="228">
        <f t="shared" ref="E66:H66" si="14">E64/E62*1000</f>
        <v>12.833191401094131</v>
      </c>
      <c r="F66" s="228">
        <f t="shared" si="14"/>
        <v>13.024141885759569</v>
      </c>
      <c r="G66" s="228">
        <f t="shared" si="14"/>
        <v>13.200621768034649</v>
      </c>
      <c r="H66" s="228">
        <f t="shared" si="14"/>
        <v>13.210132031248957</v>
      </c>
      <c r="I66" s="228">
        <f t="shared" si="13"/>
        <v>13.344242883267565</v>
      </c>
      <c r="J66" s="228">
        <f t="shared" si="13"/>
        <v>13.123681718168926</v>
      </c>
      <c r="K66" s="228">
        <f t="shared" si="13"/>
        <v>12.945479194862502</v>
      </c>
      <c r="L66" s="228">
        <f t="shared" si="13"/>
        <v>12.777390701517689</v>
      </c>
      <c r="M66" s="228">
        <f t="shared" si="13"/>
        <v>12.740270556535371</v>
      </c>
      <c r="N66" s="228">
        <f t="shared" si="13"/>
        <v>12.636769485686656</v>
      </c>
      <c r="O66" s="228">
        <f t="shared" si="13"/>
        <v>12.810070399532787</v>
      </c>
      <c r="P66" s="156"/>
    </row>
    <row r="67" spans="1:16" ht="9.75" customHeight="1" x14ac:dyDescent="0.25">
      <c r="A67" s="347"/>
      <c r="B67" s="303" t="s">
        <v>185</v>
      </c>
      <c r="C67" s="225">
        <v>2024</v>
      </c>
      <c r="D67" s="156">
        <v>5.6139834374496296</v>
      </c>
      <c r="E67" s="156">
        <v>5.6315969984990781</v>
      </c>
      <c r="F67" s="156">
        <v>5.6392052160117077</v>
      </c>
      <c r="G67" s="156">
        <v>5.6611118579730269</v>
      </c>
      <c r="H67" s="156">
        <v>5.6656117593980646</v>
      </c>
      <c r="I67" s="156">
        <v>5.6716040774045737</v>
      </c>
      <c r="J67" s="156">
        <v>5.6761354002956121</v>
      </c>
      <c r="K67" s="156">
        <v>5.683095875735205</v>
      </c>
      <c r="L67" s="156">
        <v>5.6766654869903093</v>
      </c>
      <c r="M67" s="156">
        <v>5.6703626179542619</v>
      </c>
      <c r="N67" s="156">
        <v>5.6678177422257559</v>
      </c>
      <c r="O67" s="156">
        <v>5.6711047480917678</v>
      </c>
      <c r="P67" s="156"/>
    </row>
    <row r="68" spans="1:16" ht="9.75" customHeight="1" x14ac:dyDescent="0.25">
      <c r="A68" s="348"/>
      <c r="B68" s="304"/>
      <c r="C68" s="226" t="s">
        <v>161</v>
      </c>
      <c r="D68" s="227">
        <v>5.7207673411933087</v>
      </c>
      <c r="E68" s="227">
        <v>5.7706486289777619</v>
      </c>
      <c r="F68" s="227">
        <v>5.7901322404099673</v>
      </c>
      <c r="G68" s="227">
        <v>5.7851320119322729</v>
      </c>
      <c r="H68" s="227">
        <v>5.7555682511539104</v>
      </c>
      <c r="I68" s="227">
        <v>5.7798944996637509</v>
      </c>
      <c r="J68" s="227">
        <v>5.7892452694582834</v>
      </c>
      <c r="K68" s="227">
        <v>5.8190718133996882</v>
      </c>
      <c r="L68" s="227">
        <v>5.8551486025769188</v>
      </c>
      <c r="M68" s="227">
        <v>5.8891875266394749</v>
      </c>
      <c r="N68" s="227">
        <v>5.8915177427537415</v>
      </c>
      <c r="O68" s="227">
        <v>5.8836236569685276</v>
      </c>
      <c r="P68" s="156"/>
    </row>
    <row r="69" spans="1:16" ht="3" customHeight="1" x14ac:dyDescent="0.25">
      <c r="A69" s="349" t="s">
        <v>81</v>
      </c>
      <c r="B69" s="303"/>
      <c r="C69" s="225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6"/>
    </row>
    <row r="70" spans="1:16" ht="9.75" customHeight="1" x14ac:dyDescent="0.25">
      <c r="A70" s="347"/>
      <c r="B70" s="303" t="s">
        <v>172</v>
      </c>
      <c r="C70" s="225">
        <v>2024</v>
      </c>
      <c r="D70" s="153">
        <v>30850</v>
      </c>
      <c r="E70" s="153">
        <v>31462</v>
      </c>
      <c r="F70" s="153">
        <v>32887</v>
      </c>
      <c r="G70" s="153">
        <v>32904</v>
      </c>
      <c r="H70" s="153">
        <v>34109</v>
      </c>
      <c r="I70" s="153">
        <v>35068</v>
      </c>
      <c r="J70" s="153">
        <v>35238</v>
      </c>
      <c r="K70" s="153">
        <v>34077</v>
      </c>
      <c r="L70" s="153">
        <v>31101</v>
      </c>
      <c r="M70" s="153">
        <v>30335</v>
      </c>
      <c r="N70" s="153">
        <v>31572</v>
      </c>
      <c r="O70" s="153">
        <v>33229</v>
      </c>
      <c r="P70" s="156"/>
    </row>
    <row r="71" spans="1:16" ht="9.75" customHeight="1" x14ac:dyDescent="0.25">
      <c r="A71" s="347"/>
      <c r="B71" s="303"/>
      <c r="C71" s="225" t="s">
        <v>161</v>
      </c>
      <c r="D71" s="153">
        <v>31063.949852530401</v>
      </c>
      <c r="E71" s="153">
        <v>31398.6115130525</v>
      </c>
      <c r="F71" s="153">
        <v>33301.949999999997</v>
      </c>
      <c r="G71" s="153">
        <v>32521.174834096699</v>
      </c>
      <c r="H71" s="153">
        <v>34761.56</v>
      </c>
      <c r="I71" s="153">
        <v>34806.811476185103</v>
      </c>
      <c r="J71" s="153">
        <v>34603</v>
      </c>
      <c r="K71" s="153">
        <v>33144.6</v>
      </c>
      <c r="L71" s="153">
        <v>30976.799999999999</v>
      </c>
      <c r="M71" s="153">
        <v>29619</v>
      </c>
      <c r="N71" s="153">
        <v>30102.125599999999</v>
      </c>
      <c r="O71" s="153">
        <v>32328.664870964101</v>
      </c>
      <c r="P71" s="156"/>
    </row>
    <row r="72" spans="1:16" ht="9.75" customHeight="1" x14ac:dyDescent="0.25">
      <c r="A72" s="347"/>
      <c r="B72" s="303" t="s">
        <v>240</v>
      </c>
      <c r="C72" s="225">
        <v>2024</v>
      </c>
      <c r="D72" s="153">
        <v>383.94363412554998</v>
      </c>
      <c r="E72" s="153">
        <v>390.0634386210171</v>
      </c>
      <c r="F72" s="153">
        <v>415.99585266666662</v>
      </c>
      <c r="G72" s="153">
        <v>423.27949965512278</v>
      </c>
      <c r="H72" s="153">
        <v>438.97931251323968</v>
      </c>
      <c r="I72" s="153">
        <v>454.08653425</v>
      </c>
      <c r="J72" s="153">
        <v>452.71225149697113</v>
      </c>
      <c r="K72" s="153">
        <v>428.14652057291823</v>
      </c>
      <c r="L72" s="153">
        <v>389.95810799999992</v>
      </c>
      <c r="M72" s="153">
        <v>373.78544804828363</v>
      </c>
      <c r="N72" s="153">
        <v>384.77718100000004</v>
      </c>
      <c r="O72" s="153">
        <v>416.21496800000011</v>
      </c>
      <c r="P72" s="156"/>
    </row>
    <row r="73" spans="1:16" ht="9.75" customHeight="1" x14ac:dyDescent="0.25">
      <c r="A73" s="347"/>
      <c r="B73" s="303"/>
      <c r="C73" s="225" t="s">
        <v>161</v>
      </c>
      <c r="D73" s="153">
        <v>386.49378542643791</v>
      </c>
      <c r="E73" s="153">
        <v>392.15933439317712</v>
      </c>
      <c r="F73" s="153">
        <v>424.97110000000004</v>
      </c>
      <c r="G73" s="153">
        <v>422.67944016153996</v>
      </c>
      <c r="H73" s="153">
        <v>446.04796200000004</v>
      </c>
      <c r="I73" s="153">
        <v>453.22388184753953</v>
      </c>
      <c r="J73" s="153">
        <v>450.20503494506869</v>
      </c>
      <c r="K73" s="153">
        <v>429.39062799999994</v>
      </c>
      <c r="L73" s="153">
        <v>391.40834799999993</v>
      </c>
      <c r="M73" s="153">
        <v>374.16570200000007</v>
      </c>
      <c r="N73" s="153">
        <v>380.89279300000004</v>
      </c>
      <c r="O73" s="153">
        <v>415.64690011731579</v>
      </c>
      <c r="P73" s="156"/>
    </row>
    <row r="74" spans="1:16" ht="9.75" customHeight="1" x14ac:dyDescent="0.25">
      <c r="A74" s="347"/>
      <c r="B74" s="303" t="s">
        <v>170</v>
      </c>
      <c r="C74" s="225" t="s">
        <v>162</v>
      </c>
      <c r="D74" s="228">
        <f>D72/D70*1000</f>
        <v>12.445498675058346</v>
      </c>
      <c r="E74" s="228">
        <f t="shared" ref="E74:O75" si="15">E72/E70*1000</f>
        <v>12.397922529432874</v>
      </c>
      <c r="F74" s="228">
        <f t="shared" si="15"/>
        <v>12.649249024437212</v>
      </c>
      <c r="G74" s="228">
        <f t="shared" si="15"/>
        <v>12.864074266202371</v>
      </c>
      <c r="H74" s="228">
        <f t="shared" si="15"/>
        <v>12.869896875113303</v>
      </c>
      <c r="I74" s="228">
        <f t="shared" si="15"/>
        <v>12.948743419927</v>
      </c>
      <c r="J74" s="228">
        <f t="shared" si="15"/>
        <v>12.847274291871592</v>
      </c>
      <c r="K74" s="228">
        <f t="shared" si="15"/>
        <v>12.564090752499288</v>
      </c>
      <c r="L74" s="228">
        <f t="shared" si="15"/>
        <v>12.538442751036941</v>
      </c>
      <c r="M74" s="228">
        <f t="shared" si="15"/>
        <v>12.321920159824744</v>
      </c>
      <c r="N74" s="228">
        <f t="shared" si="15"/>
        <v>12.187291935892564</v>
      </c>
      <c r="O74" s="228">
        <f t="shared" si="15"/>
        <v>12.525654338078187</v>
      </c>
      <c r="P74" s="156"/>
    </row>
    <row r="75" spans="1:16" ht="9.75" customHeight="1" x14ac:dyDescent="0.25">
      <c r="A75" s="347"/>
      <c r="B75" s="303"/>
      <c r="C75" s="225" t="s">
        <v>161</v>
      </c>
      <c r="D75" s="228">
        <f>D73/D71*1000</f>
        <v>12.44187514019422</v>
      </c>
      <c r="E75" s="228">
        <f t="shared" ref="E75:H75" si="16">E73/E71*1000</f>
        <v>12.48970306314836</v>
      </c>
      <c r="F75" s="228">
        <f t="shared" si="16"/>
        <v>12.761147620484689</v>
      </c>
      <c r="G75" s="228">
        <f t="shared" si="16"/>
        <v>12.997053222025157</v>
      </c>
      <c r="H75" s="228">
        <f t="shared" si="16"/>
        <v>12.831643976852593</v>
      </c>
      <c r="I75" s="228">
        <f t="shared" si="15"/>
        <v>13.021126113710137</v>
      </c>
      <c r="J75" s="228">
        <f t="shared" si="15"/>
        <v>13.010578127476482</v>
      </c>
      <c r="K75" s="228">
        <f t="shared" si="15"/>
        <v>12.955070448881566</v>
      </c>
      <c r="L75" s="228">
        <f t="shared" si="15"/>
        <v>12.635532011053431</v>
      </c>
      <c r="M75" s="228">
        <f t="shared" si="15"/>
        <v>12.632624396502248</v>
      </c>
      <c r="N75" s="228">
        <f t="shared" si="15"/>
        <v>12.653352060958779</v>
      </c>
      <c r="O75" s="228">
        <f t="shared" si="15"/>
        <v>12.856915117785389</v>
      </c>
      <c r="P75" s="156"/>
    </row>
    <row r="76" spans="1:16" ht="9.75" customHeight="1" x14ac:dyDescent="0.25">
      <c r="A76" s="347"/>
      <c r="B76" s="303" t="s">
        <v>185</v>
      </c>
      <c r="C76" s="225">
        <v>2024</v>
      </c>
      <c r="D76" s="156">
        <v>4.7985611965099997</v>
      </c>
      <c r="E76" s="156">
        <v>4.8256759594699998</v>
      </c>
      <c r="F76" s="156">
        <v>4.8199266363551381</v>
      </c>
      <c r="G76" s="156">
        <v>4.8246233648933003</v>
      </c>
      <c r="H76" s="156">
        <v>4.8159515197315983</v>
      </c>
      <c r="I76" s="156">
        <v>4.836617314693</v>
      </c>
      <c r="J76" s="156">
        <v>4.8347163644868001</v>
      </c>
      <c r="K76" s="156">
        <v>4.8461631527242535</v>
      </c>
      <c r="L76" s="156">
        <v>4.8569563681779</v>
      </c>
      <c r="M76" s="156">
        <v>4.8554791328681999</v>
      </c>
      <c r="N76" s="156">
        <v>4.8572877623492996</v>
      </c>
      <c r="O76" s="156">
        <v>4.8612843828686998</v>
      </c>
      <c r="P76" s="156"/>
    </row>
    <row r="77" spans="1:16" ht="9.75" customHeight="1" x14ac:dyDescent="0.25">
      <c r="A77" s="348"/>
      <c r="B77" s="304"/>
      <c r="C77" s="226" t="s">
        <v>161</v>
      </c>
      <c r="D77" s="227">
        <v>4.8642693535523476</v>
      </c>
      <c r="E77" s="227">
        <v>4.8888742163399908</v>
      </c>
      <c r="F77" s="227">
        <v>4.8936495086607081</v>
      </c>
      <c r="G77" s="227">
        <v>4.8832988045840331</v>
      </c>
      <c r="H77" s="227">
        <v>4.8998801954297457</v>
      </c>
      <c r="I77" s="227">
        <v>4.8957534520300703</v>
      </c>
      <c r="J77" s="227">
        <v>4.904032413485881</v>
      </c>
      <c r="K77" s="227">
        <v>4.915066497278092</v>
      </c>
      <c r="L77" s="227">
        <v>4.9442215276716599</v>
      </c>
      <c r="M77" s="227">
        <v>4.9597570910147182</v>
      </c>
      <c r="N77" s="227">
        <v>4.9758457435692414</v>
      </c>
      <c r="O77" s="227">
        <v>4.9959265542363065</v>
      </c>
      <c r="P77" s="156"/>
    </row>
    <row r="78" spans="1:16" ht="9" customHeight="1" x14ac:dyDescent="0.25">
      <c r="A78" s="157" t="s">
        <v>180</v>
      </c>
      <c r="B78" s="158"/>
      <c r="C78" s="158"/>
      <c r="D78" s="159"/>
      <c r="E78" s="159"/>
      <c r="F78" s="159" t="s">
        <v>86</v>
      </c>
      <c r="G78" s="159"/>
      <c r="H78" s="159"/>
      <c r="I78" s="159"/>
      <c r="J78" s="159"/>
      <c r="K78" s="159"/>
      <c r="L78" s="159"/>
      <c r="M78" s="159"/>
      <c r="N78" s="159"/>
      <c r="O78" s="159"/>
      <c r="P78" s="156"/>
    </row>
    <row r="79" spans="1:16" ht="9" customHeight="1" x14ac:dyDescent="0.25">
      <c r="A79" s="215" t="s">
        <v>159</v>
      </c>
      <c r="B79" s="153"/>
      <c r="C79" s="153"/>
      <c r="D79" s="153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</row>
    <row r="80" spans="1:16" ht="9" customHeight="1" x14ac:dyDescent="0.25">
      <c r="A80" s="216" t="s">
        <v>173</v>
      </c>
      <c r="B80" s="153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</row>
    <row r="81" spans="1:15" ht="9" customHeight="1" x14ac:dyDescent="0.25">
      <c r="A81" s="216" t="s">
        <v>174</v>
      </c>
      <c r="B81" s="153"/>
      <c r="C81" s="153"/>
      <c r="D81" s="153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</row>
    <row r="82" spans="1:15" ht="13.35" customHeight="1" x14ac:dyDescent="0.25">
      <c r="A82" s="153"/>
      <c r="B82" s="153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</row>
    <row r="83" spans="1:15" ht="13.35" customHeight="1" x14ac:dyDescent="0.25">
      <c r="A83" s="153"/>
      <c r="B83" s="153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</row>
  </sheetData>
  <mergeCells count="8">
    <mergeCell ref="A52:A59"/>
    <mergeCell ref="A60:A68"/>
    <mergeCell ref="A69:A77"/>
    <mergeCell ref="A6:A14"/>
    <mergeCell ref="A15:A23"/>
    <mergeCell ref="A24:A32"/>
    <mergeCell ref="A33:A41"/>
    <mergeCell ref="A42:A50"/>
  </mergeCells>
  <printOptions horizontalCentered="1" verticalCentered="1"/>
  <pageMargins left="0" right="0" top="0" bottom="0" header="0" footer="0"/>
  <pageSetup paperSize="9" scale="97" orientation="portrait" horizontalDpi="120" verticalDpi="144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published="0"/>
  <dimension ref="A1:V64"/>
  <sheetViews>
    <sheetView showGridLines="0" zoomScaleNormal="100" workbookViewId="0"/>
  </sheetViews>
  <sheetFormatPr baseColWidth="10" defaultColWidth="5.6640625" defaultRowHeight="16.350000000000001" customHeight="1" x14ac:dyDescent="0.25"/>
  <cols>
    <col min="1" max="1" width="6.109375" style="122" customWidth="1"/>
    <col min="2" max="2" width="5.6640625" style="122" hidden="1" customWidth="1"/>
    <col min="3" max="3" width="5.88671875" style="122" hidden="1" customWidth="1"/>
    <col min="4" max="5" width="6.33203125" style="122" customWidth="1"/>
    <col min="6" max="6" width="5.33203125" style="122" customWidth="1"/>
    <col min="7" max="8" width="4.6640625" style="122" hidden="1" customWidth="1"/>
    <col min="9" max="10" width="6.33203125" style="122" customWidth="1"/>
    <col min="11" max="11" width="5.33203125" style="122" customWidth="1"/>
    <col min="12" max="13" width="4.6640625" style="122" hidden="1" customWidth="1"/>
    <col min="14" max="15" width="6.33203125" style="122" customWidth="1"/>
    <col min="16" max="16" width="5.33203125" style="122" customWidth="1"/>
    <col min="17" max="17" width="4.6640625" style="122" hidden="1" customWidth="1"/>
    <col min="18" max="18" width="0.109375" style="122" customWidth="1"/>
    <col min="19" max="20" width="6.33203125" style="122" customWidth="1"/>
    <col min="21" max="21" width="5.33203125" style="122" customWidth="1"/>
    <col min="22" max="22" width="2" style="122" customWidth="1"/>
    <col min="23" max="16384" width="5.6640625" style="122"/>
  </cols>
  <sheetData>
    <row r="1" spans="1:21" ht="17.100000000000001" customHeight="1" x14ac:dyDescent="0.25">
      <c r="A1" s="6" t="s">
        <v>212</v>
      </c>
      <c r="B1" s="121"/>
      <c r="C1" s="121"/>
      <c r="D1" s="121"/>
      <c r="E1" s="121"/>
      <c r="P1" s="217"/>
    </row>
    <row r="2" spans="1:21" ht="5.0999999999999996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</row>
    <row r="3" spans="1:21" ht="14.1" customHeight="1" x14ac:dyDescent="0.25">
      <c r="A3" s="358" t="s">
        <v>42</v>
      </c>
      <c r="B3" s="356" t="s">
        <v>142</v>
      </c>
      <c r="C3" s="356"/>
      <c r="D3" s="356"/>
      <c r="E3" s="356"/>
      <c r="F3" s="356"/>
      <c r="G3" s="356" t="s">
        <v>160</v>
      </c>
      <c r="H3" s="356"/>
      <c r="I3" s="356"/>
      <c r="J3" s="356"/>
      <c r="K3" s="356"/>
      <c r="L3" s="354" t="s">
        <v>143</v>
      </c>
      <c r="M3" s="354"/>
      <c r="N3" s="354"/>
      <c r="O3" s="354"/>
      <c r="P3" s="355"/>
      <c r="Q3" s="354" t="s">
        <v>144</v>
      </c>
      <c r="R3" s="354"/>
      <c r="S3" s="354"/>
      <c r="T3" s="354"/>
      <c r="U3" s="355"/>
    </row>
    <row r="4" spans="1:21" ht="14.1" customHeight="1" x14ac:dyDescent="0.25">
      <c r="A4" s="359"/>
      <c r="B4" s="232">
        <v>2019</v>
      </c>
      <c r="C4" s="232" t="s">
        <v>68</v>
      </c>
      <c r="D4" s="232">
        <v>2024</v>
      </c>
      <c r="E4" s="232" t="s">
        <v>163</v>
      </c>
      <c r="F4" s="232" t="s">
        <v>43</v>
      </c>
      <c r="G4" s="232">
        <v>2019</v>
      </c>
      <c r="H4" s="232" t="s">
        <v>68</v>
      </c>
      <c r="I4" s="232">
        <v>2024</v>
      </c>
      <c r="J4" s="232" t="s">
        <v>163</v>
      </c>
      <c r="K4" s="233" t="s">
        <v>43</v>
      </c>
      <c r="L4" s="232">
        <v>2019</v>
      </c>
      <c r="M4" s="232" t="s">
        <v>68</v>
      </c>
      <c r="N4" s="232">
        <v>2024</v>
      </c>
      <c r="O4" s="232" t="s">
        <v>163</v>
      </c>
      <c r="P4" s="233" t="s">
        <v>43</v>
      </c>
      <c r="Q4" s="232">
        <v>2019</v>
      </c>
      <c r="R4" s="232" t="s">
        <v>68</v>
      </c>
      <c r="S4" s="232">
        <v>2024</v>
      </c>
      <c r="T4" s="232" t="s">
        <v>163</v>
      </c>
      <c r="U4" s="233" t="s">
        <v>43</v>
      </c>
    </row>
    <row r="5" spans="1:21" ht="2.1" customHeight="1" x14ac:dyDescent="0.25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</row>
    <row r="6" spans="1:21" ht="11.1" customHeight="1" x14ac:dyDescent="0.25">
      <c r="A6" s="9" t="s">
        <v>44</v>
      </c>
      <c r="B6" s="125">
        <v>139840.65605059909</v>
      </c>
      <c r="C6" s="125">
        <v>142130.31127214999</v>
      </c>
      <c r="D6" s="11">
        <v>152747.34135027282</v>
      </c>
      <c r="E6" s="11">
        <v>162485.99678845794</v>
      </c>
      <c r="F6" s="202">
        <f t="shared" ref="F6:F7" si="0">((E6/D6)-1)*100</f>
        <v>6.3756628116052871</v>
      </c>
      <c r="G6" s="125">
        <v>2331.4494214810479</v>
      </c>
      <c r="H6" s="125">
        <v>2366.6121145965967</v>
      </c>
      <c r="I6" s="11">
        <v>2424.1655965229224</v>
      </c>
      <c r="J6" s="11">
        <v>2416.8189957465947</v>
      </c>
      <c r="K6" s="202">
        <f t="shared" ref="K6:K7" si="1">((J6/I6)-1)*100</f>
        <v>-0.30305688633092132</v>
      </c>
      <c r="L6" s="125">
        <v>13622.254558037401</v>
      </c>
      <c r="M6" s="125">
        <v>14231.739958058341</v>
      </c>
      <c r="N6" s="11">
        <v>15833.868899118992</v>
      </c>
      <c r="O6" s="11">
        <v>16582.532489077217</v>
      </c>
      <c r="P6" s="202">
        <f t="shared" ref="P6:P7" si="2">((O6/N6)-1)*100</f>
        <v>4.7282416870325417</v>
      </c>
      <c r="Q6" s="125">
        <v>14435.501962604636</v>
      </c>
      <c r="R6" s="125">
        <v>14550.805322229899</v>
      </c>
      <c r="S6" s="11">
        <v>15737.672869916236</v>
      </c>
      <c r="T6" s="11">
        <v>15734.785233987513</v>
      </c>
      <c r="U6" s="202">
        <f t="shared" ref="U6:U7" si="3">((T6/S6)-1)*100</f>
        <v>-1.8348557328584647E-2</v>
      </c>
    </row>
    <row r="7" spans="1:21" ht="11.1" customHeight="1" x14ac:dyDescent="0.25">
      <c r="A7" s="9" t="s">
        <v>45</v>
      </c>
      <c r="B7" s="125">
        <v>125499.05126461151</v>
      </c>
      <c r="C7" s="125">
        <v>126558.5325800167</v>
      </c>
      <c r="D7" s="11">
        <v>133442.2649060002</v>
      </c>
      <c r="E7" s="11">
        <v>141033.06829812049</v>
      </c>
      <c r="F7" s="202">
        <f t="shared" si="0"/>
        <v>5.6884551513476156</v>
      </c>
      <c r="G7" s="125">
        <v>2547.7452184794001</v>
      </c>
      <c r="H7" s="125">
        <v>2498.3524824548363</v>
      </c>
      <c r="I7" s="11">
        <v>2569.3588666394812</v>
      </c>
      <c r="J7" s="11">
        <v>2540.0793181819504</v>
      </c>
      <c r="K7" s="202">
        <f t="shared" si="1"/>
        <v>-1.1395663267477429</v>
      </c>
      <c r="L7" s="125">
        <v>13369.892434205598</v>
      </c>
      <c r="M7" s="125">
        <v>13717.629038962854</v>
      </c>
      <c r="N7" s="11">
        <v>15718.680272215288</v>
      </c>
      <c r="O7" s="11">
        <v>16272.404342935273</v>
      </c>
      <c r="P7" s="202">
        <f t="shared" si="2"/>
        <v>3.5227134920401859</v>
      </c>
      <c r="Q7" s="125">
        <v>15165.041513058542</v>
      </c>
      <c r="R7" s="125">
        <v>15115.468616125612</v>
      </c>
      <c r="S7" s="11">
        <v>16190.589701399998</v>
      </c>
      <c r="T7" s="11">
        <v>16344.773841058015</v>
      </c>
      <c r="U7" s="202">
        <f t="shared" si="3"/>
        <v>0.95230712717453425</v>
      </c>
    </row>
    <row r="8" spans="1:21" ht="11.1" customHeight="1" x14ac:dyDescent="0.25">
      <c r="A8" s="9" t="s">
        <v>46</v>
      </c>
      <c r="B8" s="125">
        <v>141110.93165395738</v>
      </c>
      <c r="C8" s="125">
        <v>142649.80234636669</v>
      </c>
      <c r="D8" s="11">
        <v>146185.64207024421</v>
      </c>
      <c r="E8" s="11">
        <v>152573.22602220002</v>
      </c>
      <c r="F8" s="202">
        <f t="shared" ref="F8:F17" si="4">((E8/D8)-1)*100</f>
        <v>4.3695015881836552</v>
      </c>
      <c r="G8" s="125">
        <v>2726.8208779999995</v>
      </c>
      <c r="H8" s="125">
        <v>2657.3563484854826</v>
      </c>
      <c r="I8" s="11">
        <v>2704.8904000000002</v>
      </c>
      <c r="J8" s="11">
        <v>2678.3480952</v>
      </c>
      <c r="K8" s="202">
        <f t="shared" ref="K8:K17" si="5">((J8/I8)-1)*100</f>
        <v>-0.98127098975988591</v>
      </c>
      <c r="L8" s="125">
        <v>13687.493949961601</v>
      </c>
      <c r="M8" s="125">
        <v>13764.215953834018</v>
      </c>
      <c r="N8" s="11">
        <v>15855.042041666668</v>
      </c>
      <c r="O8" s="11">
        <v>16422.906315230633</v>
      </c>
      <c r="P8" s="202">
        <f t="shared" ref="P8:P17" si="6">((O8/N8)-1)*100</f>
        <v>3.5816005537647522</v>
      </c>
      <c r="Q8" s="125">
        <v>15698.177174599414</v>
      </c>
      <c r="R8" s="125"/>
      <c r="S8" s="11">
        <v>16431.510506500003</v>
      </c>
      <c r="T8" s="11">
        <v>16768.426415521433</v>
      </c>
      <c r="U8" s="202">
        <f t="shared" ref="U8:U17" si="7">((T8/S8)-1)*100</f>
        <v>2.0504256677324584</v>
      </c>
    </row>
    <row r="9" spans="1:21" ht="11.1" customHeight="1" x14ac:dyDescent="0.25">
      <c r="A9" s="9" t="s">
        <v>47</v>
      </c>
      <c r="B9" s="125">
        <v>145603.97546430305</v>
      </c>
      <c r="C9" s="125">
        <v>145935.11833652496</v>
      </c>
      <c r="D9" s="11">
        <v>146782.96902402944</v>
      </c>
      <c r="E9" s="11">
        <v>151333.47356132232</v>
      </c>
      <c r="F9" s="202">
        <f t="shared" si="4"/>
        <v>3.1001583954524792</v>
      </c>
      <c r="G9" s="125">
        <v>3081.6559457299772</v>
      </c>
      <c r="H9" s="125">
        <v>2976.8923199599571</v>
      </c>
      <c r="I9" s="11">
        <v>3017.1671014176286</v>
      </c>
      <c r="J9" s="11">
        <v>2979.1089532145461</v>
      </c>
      <c r="K9" s="202">
        <f t="shared" si="5"/>
        <v>-1.2613868216049706</v>
      </c>
      <c r="L9" s="125">
        <v>13793.718419247582</v>
      </c>
      <c r="M9" s="125">
        <v>14109.704369062891</v>
      </c>
      <c r="N9" s="11">
        <v>15770.746321551047</v>
      </c>
      <c r="O9" s="11">
        <v>16393.958904072239</v>
      </c>
      <c r="P9" s="202">
        <f t="shared" si="6"/>
        <v>3.9517000008399084</v>
      </c>
      <c r="Q9" s="125">
        <v>16742.249492325143</v>
      </c>
      <c r="R9" s="125">
        <v>16388.811323866794</v>
      </c>
      <c r="S9" s="11">
        <v>17309.869231732559</v>
      </c>
      <c r="T9" s="11">
        <v>17546.789263426977</v>
      </c>
      <c r="U9" s="202">
        <f t="shared" si="7"/>
        <v>1.3686991422216854</v>
      </c>
    </row>
    <row r="10" spans="1:21" ht="11.1" customHeight="1" x14ac:dyDescent="0.25">
      <c r="A10" s="9" t="s">
        <v>48</v>
      </c>
      <c r="B10" s="125">
        <v>149320.56587980973</v>
      </c>
      <c r="C10" s="125">
        <v>147356.02766499997</v>
      </c>
      <c r="D10" s="11">
        <v>159167.43631533766</v>
      </c>
      <c r="E10" s="11">
        <v>163016.06642364134</v>
      </c>
      <c r="F10" s="202">
        <f t="shared" si="4"/>
        <v>2.4179758105036697</v>
      </c>
      <c r="G10" s="125">
        <v>3210.7729303796827</v>
      </c>
      <c r="H10" s="125">
        <v>3130.3179470345658</v>
      </c>
      <c r="I10" s="11">
        <v>3114.5689690545778</v>
      </c>
      <c r="J10" s="11">
        <v>3069.6382480000002</v>
      </c>
      <c r="K10" s="202">
        <f t="shared" si="5"/>
        <v>-1.4425983659696051</v>
      </c>
      <c r="L10" s="125">
        <v>14007.513294593185</v>
      </c>
      <c r="M10" s="125">
        <v>14027.757979014777</v>
      </c>
      <c r="N10" s="11">
        <v>16419.965399897417</v>
      </c>
      <c r="O10" s="11">
        <v>17052.872249</v>
      </c>
      <c r="P10" s="202">
        <f t="shared" si="6"/>
        <v>3.8544956319246371</v>
      </c>
      <c r="Q10" s="125">
        <v>17211.289598663028</v>
      </c>
      <c r="R10" s="125">
        <v>16960.280514385933</v>
      </c>
      <c r="S10" s="11">
        <v>17798.301723572025</v>
      </c>
      <c r="T10" s="11">
        <v>18322.461817815201</v>
      </c>
      <c r="U10" s="202">
        <f t="shared" si="7"/>
        <v>2.945000609518722</v>
      </c>
    </row>
    <row r="11" spans="1:21" ht="11.1" customHeight="1" x14ac:dyDescent="0.25">
      <c r="A11" s="9" t="s">
        <v>49</v>
      </c>
      <c r="B11" s="125">
        <v>149263.9227893097</v>
      </c>
      <c r="C11" s="125">
        <v>147397.15838537499</v>
      </c>
      <c r="D11" s="11">
        <v>155098.14956310167</v>
      </c>
      <c r="E11" s="11">
        <v>164551.54702</v>
      </c>
      <c r="F11" s="202">
        <f t="shared" si="4"/>
        <v>6.0951065396510185</v>
      </c>
      <c r="G11" s="125">
        <v>3209.047078979565</v>
      </c>
      <c r="H11" s="125">
        <v>3176.6751347832483</v>
      </c>
      <c r="I11" s="11">
        <v>3140.32208614</v>
      </c>
      <c r="J11" s="11">
        <v>3086.6642202656149</v>
      </c>
      <c r="K11" s="202">
        <f t="shared" si="5"/>
        <v>-1.708673964088181</v>
      </c>
      <c r="L11" s="125">
        <v>14958.715742879651</v>
      </c>
      <c r="M11" s="125">
        <v>14440.992449864127</v>
      </c>
      <c r="N11" s="11">
        <v>16370.814772738699</v>
      </c>
      <c r="O11" s="11">
        <v>16889.193373427581</v>
      </c>
      <c r="P11" s="202">
        <f t="shared" si="6"/>
        <v>3.166480153157103</v>
      </c>
      <c r="Q11" s="125">
        <v>17310.472914118865</v>
      </c>
      <c r="R11" s="125">
        <v>16877.950466744613</v>
      </c>
      <c r="S11" s="11">
        <v>17784.018169030758</v>
      </c>
      <c r="T11" s="11">
        <v>18154.918966877311</v>
      </c>
      <c r="U11" s="202">
        <f t="shared" si="7"/>
        <v>2.0855849016868433</v>
      </c>
    </row>
    <row r="12" spans="1:21" ht="11.1" customHeight="1" x14ac:dyDescent="0.25">
      <c r="A12" s="9" t="s">
        <v>50</v>
      </c>
      <c r="B12" s="125">
        <v>154341.6835894339</v>
      </c>
      <c r="C12" s="125">
        <v>153808.67695150006</v>
      </c>
      <c r="D12" s="11">
        <v>161227.99773179684</v>
      </c>
      <c r="E12" s="11">
        <v>174002.95217194219</v>
      </c>
      <c r="F12" s="202">
        <f t="shared" si="4"/>
        <v>7.9235335176688793</v>
      </c>
      <c r="G12" s="125">
        <v>3120.870007977258</v>
      </c>
      <c r="H12" s="125">
        <v>3050.8545704392509</v>
      </c>
      <c r="I12" s="11">
        <v>3083.0530237991998</v>
      </c>
      <c r="J12" s="11">
        <v>3045.4947031999995</v>
      </c>
      <c r="K12" s="202">
        <f t="shared" si="5"/>
        <v>-1.2182184448101929</v>
      </c>
      <c r="L12" s="125">
        <v>16019.233227076529</v>
      </c>
      <c r="M12" s="125">
        <v>15376.97810851527</v>
      </c>
      <c r="N12" s="11">
        <v>19557.34641300319</v>
      </c>
      <c r="O12" s="11">
        <v>20237.419569375299</v>
      </c>
      <c r="P12" s="202">
        <f t="shared" si="6"/>
        <v>3.4773283757961515</v>
      </c>
      <c r="Q12" s="125">
        <v>16978.761805249844</v>
      </c>
      <c r="R12" s="125">
        <v>17066.791010633307</v>
      </c>
      <c r="S12" s="11">
        <v>17931.81302539782</v>
      </c>
      <c r="T12" s="11">
        <v>18125.340646879435</v>
      </c>
      <c r="U12" s="202">
        <f t="shared" si="7"/>
        <v>1.0792417989609282</v>
      </c>
    </row>
    <row r="13" spans="1:21" ht="11.1" customHeight="1" x14ac:dyDescent="0.25">
      <c r="A13" s="9" t="s">
        <v>51</v>
      </c>
      <c r="B13" s="125">
        <v>156728.10975128302</v>
      </c>
      <c r="C13" s="125">
        <v>149327.29273582608</v>
      </c>
      <c r="D13" s="11">
        <v>158745.18923724807</v>
      </c>
      <c r="E13" s="11">
        <v>167906.24556999997</v>
      </c>
      <c r="F13" s="202">
        <f t="shared" si="4"/>
        <v>5.7709190286456602</v>
      </c>
      <c r="G13" s="125">
        <v>2961.4583046784937</v>
      </c>
      <c r="H13" s="125">
        <v>2954.5303262774783</v>
      </c>
      <c r="I13" s="11">
        <v>2982.5771789300779</v>
      </c>
      <c r="J13" s="11">
        <v>2904.7459760000002</v>
      </c>
      <c r="K13" s="202">
        <f t="shared" si="5"/>
        <v>-2.6095285473215379</v>
      </c>
      <c r="L13" s="125">
        <v>14759.274121788083</v>
      </c>
      <c r="M13" s="125">
        <v>15432.036042465941</v>
      </c>
      <c r="N13" s="11">
        <v>19135.775691484581</v>
      </c>
      <c r="O13" s="11">
        <v>19610.79062525</v>
      </c>
      <c r="P13" s="202">
        <f t="shared" si="6"/>
        <v>2.4823395791412795</v>
      </c>
      <c r="Q13" s="125">
        <v>16416.581344038175</v>
      </c>
      <c r="R13" s="125">
        <v>16307.557335233932</v>
      </c>
      <c r="S13" s="11">
        <v>17540.970899845921</v>
      </c>
      <c r="T13" s="11">
        <v>17334.908414719997</v>
      </c>
      <c r="U13" s="202">
        <f t="shared" si="7"/>
        <v>-1.1747495979697042</v>
      </c>
    </row>
    <row r="14" spans="1:21" ht="11.1" customHeight="1" x14ac:dyDescent="0.25">
      <c r="A14" s="9" t="s">
        <v>52</v>
      </c>
      <c r="B14" s="125">
        <v>150535.56012952869</v>
      </c>
      <c r="C14" s="125">
        <v>148195.5916274075</v>
      </c>
      <c r="D14" s="11">
        <v>157099.2405799728</v>
      </c>
      <c r="E14" s="11">
        <v>164428.33431245468</v>
      </c>
      <c r="F14" s="202">
        <f t="shared" si="4"/>
        <v>4.6652636291713678</v>
      </c>
      <c r="G14" s="125">
        <v>2806.1649124840469</v>
      </c>
      <c r="H14" s="125">
        <v>2740.0959574564554</v>
      </c>
      <c r="I14" s="11">
        <v>2779.3159639999999</v>
      </c>
      <c r="J14" s="11">
        <v>2737.0065299999997</v>
      </c>
      <c r="K14" s="202">
        <f t="shared" si="5"/>
        <v>-1.5222966567323359</v>
      </c>
      <c r="L14" s="125">
        <v>14336.579519547886</v>
      </c>
      <c r="M14" s="125">
        <v>14686.728805268953</v>
      </c>
      <c r="N14" s="11">
        <v>18202.813821956512</v>
      </c>
      <c r="O14" s="11">
        <v>18789.556378500001</v>
      </c>
      <c r="P14" s="202">
        <f t="shared" si="6"/>
        <v>3.2233618509889483</v>
      </c>
      <c r="Q14" s="125">
        <v>15834.779012474872</v>
      </c>
      <c r="R14" s="125">
        <v>15768.891293865432</v>
      </c>
      <c r="S14" s="11">
        <v>17094.198691219997</v>
      </c>
      <c r="T14" s="11">
        <v>16855.456895834082</v>
      </c>
      <c r="U14" s="202">
        <f t="shared" si="7"/>
        <v>-1.3966246660543247</v>
      </c>
    </row>
    <row r="15" spans="1:21" ht="11.1" customHeight="1" x14ac:dyDescent="0.25">
      <c r="A15" s="9" t="s">
        <v>53</v>
      </c>
      <c r="B15" s="125">
        <v>152033.12949989847</v>
      </c>
      <c r="C15" s="125">
        <v>150730.59103281927</v>
      </c>
      <c r="D15" s="11">
        <v>162143.98190507945</v>
      </c>
      <c r="E15" s="11">
        <v>166953.81389399999</v>
      </c>
      <c r="F15" s="202">
        <f t="shared" si="4"/>
        <v>2.9663956271508418</v>
      </c>
      <c r="G15" s="125">
        <v>2612.659131988134</v>
      </c>
      <c r="H15" s="125">
        <v>2560.0555423489086</v>
      </c>
      <c r="I15" s="11">
        <v>2631.687950031187</v>
      </c>
      <c r="J15" s="11">
        <v>2600.5440260000005</v>
      </c>
      <c r="K15" s="202">
        <f t="shared" si="5"/>
        <v>-1.1834200947273166</v>
      </c>
      <c r="L15" s="125">
        <v>14208.263153483318</v>
      </c>
      <c r="M15" s="125">
        <v>15005.231259044267</v>
      </c>
      <c r="N15" s="11">
        <v>17862.035165417754</v>
      </c>
      <c r="O15" s="11">
        <v>18565.321208249999</v>
      </c>
      <c r="P15" s="202">
        <f t="shared" si="6"/>
        <v>3.9373231343417192</v>
      </c>
      <c r="Q15" s="125">
        <v>15543.862926852034</v>
      </c>
      <c r="R15" s="125">
        <v>14986.558448619773</v>
      </c>
      <c r="S15" s="11">
        <v>16285.688734405838</v>
      </c>
      <c r="T15" s="11">
        <v>16486.472828739999</v>
      </c>
      <c r="U15" s="202">
        <f t="shared" si="7"/>
        <v>1.2328867240964492</v>
      </c>
    </row>
    <row r="16" spans="1:21" ht="11.1" customHeight="1" x14ac:dyDescent="0.25">
      <c r="A16" s="9" t="s">
        <v>35</v>
      </c>
      <c r="B16" s="125">
        <v>144886.83910498352</v>
      </c>
      <c r="C16" s="125">
        <v>144655.83619281408</v>
      </c>
      <c r="D16" s="11">
        <v>156803.58154946519</v>
      </c>
      <c r="E16" s="11">
        <v>160940.73592475778</v>
      </c>
      <c r="F16" s="202">
        <f t="shared" si="4"/>
        <v>2.6384310450125126</v>
      </c>
      <c r="G16" s="125">
        <v>2571.6622367268669</v>
      </c>
      <c r="H16" s="125">
        <v>2552.0449478064543</v>
      </c>
      <c r="I16" s="11">
        <v>2549.7692919999995</v>
      </c>
      <c r="J16" s="11">
        <v>2509.1064020000003</v>
      </c>
      <c r="K16" s="202">
        <f t="shared" si="5"/>
        <v>-1.5947674218048102</v>
      </c>
      <c r="L16" s="125">
        <v>14073.119416932639</v>
      </c>
      <c r="M16" s="125">
        <v>14325.795253015243</v>
      </c>
      <c r="N16" s="11">
        <v>18150.731009749998</v>
      </c>
      <c r="O16" s="11">
        <v>18694.44138425</v>
      </c>
      <c r="P16" s="202">
        <f t="shared" si="6"/>
        <v>2.995528798305358</v>
      </c>
      <c r="Q16" s="125">
        <v>15492.830870610909</v>
      </c>
      <c r="R16" s="125">
        <v>15158.48665182729</v>
      </c>
      <c r="S16" s="11">
        <v>16679.165915167578</v>
      </c>
      <c r="T16" s="11">
        <v>16866.421965467853</v>
      </c>
      <c r="U16" s="202">
        <f t="shared" si="7"/>
        <v>1.1226943316751115</v>
      </c>
    </row>
    <row r="17" spans="1:22" ht="11.1" customHeight="1" x14ac:dyDescent="0.25">
      <c r="A17" s="14" t="s">
        <v>36</v>
      </c>
      <c r="B17" s="126">
        <v>153691.2220948188</v>
      </c>
      <c r="C17" s="126">
        <v>152862.8679164965</v>
      </c>
      <c r="D17" s="16">
        <v>169793.77334493707</v>
      </c>
      <c r="E17" s="16">
        <v>173857.62450093398</v>
      </c>
      <c r="F17" s="202">
        <f t="shared" si="4"/>
        <v>2.3934041136721484</v>
      </c>
      <c r="G17" s="126">
        <v>2600.6409420004006</v>
      </c>
      <c r="H17" s="126">
        <v>2595.435667485368</v>
      </c>
      <c r="I17" s="16">
        <v>2628.4761979999994</v>
      </c>
      <c r="J17" s="16">
        <v>2584.3835503811192</v>
      </c>
      <c r="K17" s="202">
        <f t="shared" si="5"/>
        <v>-1.6774984552810568</v>
      </c>
      <c r="L17" s="126">
        <v>16422.605409346394</v>
      </c>
      <c r="M17" s="126">
        <v>17030.865182689533</v>
      </c>
      <c r="N17" s="16">
        <v>20671.075365749999</v>
      </c>
      <c r="O17" s="16">
        <v>21303.692424911991</v>
      </c>
      <c r="P17" s="202">
        <f t="shared" si="6"/>
        <v>3.060397429589834</v>
      </c>
      <c r="Q17" s="126">
        <v>16090.037609883664</v>
      </c>
      <c r="R17" s="126">
        <v>15595.834234951173</v>
      </c>
      <c r="S17" s="16">
        <v>17206.785521247308</v>
      </c>
      <c r="T17" s="16">
        <v>17352.944151983778</v>
      </c>
      <c r="U17" s="202">
        <f t="shared" si="7"/>
        <v>0.8494243771214105</v>
      </c>
    </row>
    <row r="18" spans="1:22" ht="14.1" hidden="1" customHeight="1" x14ac:dyDescent="0.25">
      <c r="A18" s="287" t="s">
        <v>186</v>
      </c>
      <c r="B18" s="288">
        <v>1762855.6472725368</v>
      </c>
      <c r="C18" s="288">
        <f>SUM(C5:C16)</f>
        <v>1598744.9391258005</v>
      </c>
      <c r="D18" s="289">
        <f>SUM(D6:D16)</f>
        <v>1689443.7942325484</v>
      </c>
      <c r="E18" s="289">
        <f>SUM(E6:E17)</f>
        <v>1943083.0844878305</v>
      </c>
      <c r="F18" s="290">
        <f>((E18/D18)-1)*100</f>
        <v>15.013183103288785</v>
      </c>
      <c r="G18" s="288">
        <v>33780.94700890487</v>
      </c>
      <c r="H18" s="288">
        <v>30663.787691643236</v>
      </c>
      <c r="I18" s="289">
        <f>SUM(I6:I16)</f>
        <v>30996.876428535077</v>
      </c>
      <c r="J18" s="289">
        <f>SUM(J6:J17)</f>
        <v>33151.939018189827</v>
      </c>
      <c r="K18" s="290">
        <f>((J18/I18)-1)*100</f>
        <v>6.9525153433551923</v>
      </c>
      <c r="L18" s="288">
        <v>173258.66324709987</v>
      </c>
      <c r="M18" s="288">
        <v>159118.8092171067</v>
      </c>
      <c r="N18" s="289">
        <f>SUM(N6:N16)</f>
        <v>188877.81980880012</v>
      </c>
      <c r="O18" s="289">
        <f>SUM(O6:O17)</f>
        <v>216815.08926428028</v>
      </c>
      <c r="P18" s="290">
        <f>((O18/N18)-1)*100</f>
        <v>14.791185901955494</v>
      </c>
      <c r="Q18" s="288">
        <v>192919.58622447916</v>
      </c>
      <c r="R18" s="288">
        <v>174327.08260498915</v>
      </c>
      <c r="S18" s="289">
        <f>SUM(S6:S16)</f>
        <v>186783.79946818872</v>
      </c>
      <c r="T18" s="289">
        <f>SUM(T6:T17)</f>
        <v>205893.70044231162</v>
      </c>
      <c r="U18" s="290">
        <f>((T18/S18)-1)*100</f>
        <v>10.231027010122219</v>
      </c>
      <c r="V18" s="127"/>
    </row>
    <row r="19" spans="1:22" ht="14.1" customHeight="1" x14ac:dyDescent="0.25">
      <c r="A19" s="234" t="s">
        <v>26</v>
      </c>
      <c r="B19" s="236">
        <v>1762855.6472725368</v>
      </c>
      <c r="C19" s="236">
        <f>SUM(C6:C17)</f>
        <v>1751607.807042297</v>
      </c>
      <c r="D19" s="237">
        <f>SUM(D6:D17)</f>
        <v>1859237.5675774855</v>
      </c>
      <c r="E19" s="237">
        <f>SUM(E6:E17)</f>
        <v>1943083.0844878305</v>
      </c>
      <c r="F19" s="238">
        <f>((E19/D19)-1)*100</f>
        <v>4.5096720490428011</v>
      </c>
      <c r="G19" s="236">
        <v>33780.94700890487</v>
      </c>
      <c r="H19" s="236">
        <v>33259.223359128606</v>
      </c>
      <c r="I19" s="237">
        <f>SUM(I6:I17)</f>
        <v>33625.352626535074</v>
      </c>
      <c r="J19" s="237">
        <f>SUM(J6:J17)</f>
        <v>33151.939018189827</v>
      </c>
      <c r="K19" s="238">
        <f>((J19/I19)-1)*100</f>
        <v>-1.4079067470407991</v>
      </c>
      <c r="L19" s="236">
        <v>173258.66324709987</v>
      </c>
      <c r="M19" s="236">
        <v>176149.67439979623</v>
      </c>
      <c r="N19" s="237">
        <f>SUM(N6:N17)</f>
        <v>209548.89517455013</v>
      </c>
      <c r="O19" s="237">
        <f>SUM(O6:O17)</f>
        <v>216815.08926428028</v>
      </c>
      <c r="P19" s="238">
        <f>((O19/N19)-1)*100</f>
        <v>3.4675411119097221</v>
      </c>
      <c r="Q19" s="236">
        <v>192919.58622447916</v>
      </c>
      <c r="R19" s="236">
        <v>189922.91683994033</v>
      </c>
      <c r="S19" s="237">
        <f>SUM(S6:S17)</f>
        <v>203990.58498943603</v>
      </c>
      <c r="T19" s="237">
        <f>SUM(T6:T17)</f>
        <v>205893.70044231162</v>
      </c>
      <c r="U19" s="238">
        <f>((T19/S19)-1)*100</f>
        <v>0.93294278898907734</v>
      </c>
      <c r="V19" s="127"/>
    </row>
    <row r="20" spans="1:22" ht="12" customHeight="1" x14ac:dyDescent="0.25">
      <c r="A20" s="128"/>
      <c r="B20" s="129"/>
      <c r="C20" s="129"/>
      <c r="D20" s="129"/>
      <c r="E20" s="129"/>
      <c r="F20" s="129" t="s">
        <v>69</v>
      </c>
      <c r="G20" s="130"/>
      <c r="H20" s="130"/>
      <c r="I20" s="131"/>
      <c r="J20" s="131"/>
      <c r="K20" s="132"/>
      <c r="L20" s="130"/>
      <c r="M20" s="130"/>
      <c r="N20" s="130"/>
      <c r="O20" s="130"/>
      <c r="P20" s="132"/>
      <c r="Q20" s="128"/>
      <c r="R20" s="128"/>
      <c r="S20" s="128"/>
      <c r="T20" s="128"/>
      <c r="U20" s="133" t="s">
        <v>25</v>
      </c>
    </row>
    <row r="21" spans="1:22" ht="2.1" customHeight="1" x14ac:dyDescent="0.25">
      <c r="A21" s="128"/>
      <c r="B21" s="130"/>
      <c r="C21" s="130"/>
      <c r="D21" s="130"/>
      <c r="E21" s="130"/>
      <c r="F21" s="134"/>
      <c r="G21" s="130"/>
      <c r="H21" s="130"/>
      <c r="I21" s="130"/>
      <c r="J21" s="130"/>
      <c r="K21" s="134"/>
      <c r="L21" s="130"/>
      <c r="M21" s="130"/>
      <c r="N21" s="130"/>
      <c r="O21" s="130"/>
      <c r="P21" s="134"/>
      <c r="Q21" s="130"/>
      <c r="R21" s="130"/>
      <c r="S21" s="130"/>
      <c r="T21" s="130"/>
      <c r="U21" s="135"/>
    </row>
    <row r="22" spans="1:22" ht="12" hidden="1" customHeight="1" x14ac:dyDescent="0.25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136"/>
      <c r="L22" s="65"/>
      <c r="M22" s="65"/>
      <c r="N22" s="65"/>
      <c r="O22" s="65"/>
      <c r="P22" s="65"/>
      <c r="Q22" s="65"/>
      <c r="R22" s="65"/>
      <c r="S22" s="65"/>
      <c r="T22" s="65"/>
      <c r="U22" s="65"/>
    </row>
    <row r="23" spans="1:22" ht="15.75" x14ac:dyDescent="0.25">
      <c r="A23" s="3" t="s">
        <v>138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135"/>
      <c r="O23" s="135"/>
      <c r="P23" s="65"/>
      <c r="Q23" s="65"/>
      <c r="R23" s="65"/>
      <c r="S23" s="65"/>
      <c r="T23" s="65"/>
      <c r="U23" s="65"/>
    </row>
    <row r="24" spans="1:22" ht="14.1" customHeight="1" x14ac:dyDescent="0.25">
      <c r="A24" s="357" t="s">
        <v>42</v>
      </c>
      <c r="B24" s="363" t="s">
        <v>145</v>
      </c>
      <c r="C24" s="364"/>
      <c r="D24" s="364"/>
      <c r="E24" s="364"/>
      <c r="F24" s="365"/>
      <c r="G24" s="360" t="s">
        <v>146</v>
      </c>
      <c r="H24" s="361"/>
      <c r="I24" s="361"/>
      <c r="J24" s="361"/>
      <c r="K24" s="362"/>
      <c r="L24" s="356" t="s">
        <v>147</v>
      </c>
      <c r="M24" s="356"/>
      <c r="N24" s="356"/>
      <c r="O24" s="356"/>
      <c r="P24" s="356"/>
      <c r="Q24" s="356" t="s">
        <v>148</v>
      </c>
      <c r="R24" s="356"/>
      <c r="S24" s="356"/>
      <c r="T24" s="356"/>
      <c r="U24" s="356"/>
    </row>
    <row r="25" spans="1:22" ht="14.1" customHeight="1" x14ac:dyDescent="0.25">
      <c r="A25" s="357"/>
      <c r="B25" s="232">
        <v>2019</v>
      </c>
      <c r="C25" s="232" t="s">
        <v>68</v>
      </c>
      <c r="D25" s="232">
        <v>2024</v>
      </c>
      <c r="E25" s="232" t="s">
        <v>163</v>
      </c>
      <c r="F25" s="233" t="s">
        <v>43</v>
      </c>
      <c r="G25" s="232">
        <v>2019</v>
      </c>
      <c r="H25" s="232" t="s">
        <v>68</v>
      </c>
      <c r="I25" s="232">
        <v>2024</v>
      </c>
      <c r="J25" s="232" t="s">
        <v>163</v>
      </c>
      <c r="K25" s="233" t="s">
        <v>43</v>
      </c>
      <c r="L25" s="232">
        <v>2019</v>
      </c>
      <c r="M25" s="232" t="s">
        <v>68</v>
      </c>
      <c r="N25" s="232">
        <v>2024</v>
      </c>
      <c r="O25" s="232" t="s">
        <v>163</v>
      </c>
      <c r="P25" s="232" t="s">
        <v>43</v>
      </c>
      <c r="Q25" s="232">
        <v>2019</v>
      </c>
      <c r="R25" s="232" t="s">
        <v>68</v>
      </c>
      <c r="S25" s="232">
        <v>2024</v>
      </c>
      <c r="T25" s="232" t="s">
        <v>163</v>
      </c>
      <c r="U25" s="233" t="s">
        <v>43</v>
      </c>
    </row>
    <row r="26" spans="1:22" ht="2.1" customHeight="1" x14ac:dyDescent="0.25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</row>
    <row r="27" spans="1:22" ht="11.1" customHeight="1" x14ac:dyDescent="0.25">
      <c r="A27" s="9" t="s">
        <v>44</v>
      </c>
      <c r="B27" s="125">
        <v>40058.460631824273</v>
      </c>
      <c r="C27" s="125">
        <v>41654.270272600013</v>
      </c>
      <c r="D27" s="11">
        <v>42476.779790499997</v>
      </c>
      <c r="E27" s="11">
        <v>42788.088730918724</v>
      </c>
      <c r="F27" s="202">
        <f t="shared" ref="F27:F28" si="8">((E27/D27)-1)*100</f>
        <v>0.73289204585218481</v>
      </c>
      <c r="G27" s="125">
        <v>175746.28288618044</v>
      </c>
      <c r="H27" s="125">
        <v>181396.41995426756</v>
      </c>
      <c r="I27" s="11">
        <v>185338.34671928137</v>
      </c>
      <c r="J27" s="11">
        <v>194389.49574842269</v>
      </c>
      <c r="K27" s="202">
        <f t="shared" ref="K27:K28" si="9">((J27/I27)-1)*100</f>
        <v>4.8835814009123846</v>
      </c>
      <c r="L27" s="125">
        <v>372.76647691357209</v>
      </c>
      <c r="M27" s="11">
        <v>383.41776415264428</v>
      </c>
      <c r="N27" s="200">
        <v>383.94363412554998</v>
      </c>
      <c r="O27" s="200">
        <v>386.49378542643791</v>
      </c>
      <c r="P27" s="202">
        <f t="shared" ref="P27:P28" si="10">((O27/N27)-1)*100</f>
        <v>0.66419939653277194</v>
      </c>
      <c r="Q27" s="125">
        <v>820.68337250000002</v>
      </c>
      <c r="R27" s="11">
        <v>840.16039709000006</v>
      </c>
      <c r="S27" s="200">
        <v>866.21541908996437</v>
      </c>
      <c r="T27" s="200">
        <v>979.51309272139997</v>
      </c>
      <c r="U27" s="202">
        <f t="shared" ref="U27:U28" si="11">((T27/S27)-1)*100</f>
        <v>13.0796186646579</v>
      </c>
    </row>
    <row r="28" spans="1:22" ht="11.1" customHeight="1" x14ac:dyDescent="0.25">
      <c r="A28" s="9" t="s">
        <v>45</v>
      </c>
      <c r="B28" s="125">
        <v>40248.487523715638</v>
      </c>
      <c r="C28" s="125">
        <v>41643.524004000006</v>
      </c>
      <c r="D28" s="11">
        <v>41940.477799999993</v>
      </c>
      <c r="E28" s="11">
        <v>42161.670697904119</v>
      </c>
      <c r="F28" s="202">
        <f t="shared" si="8"/>
        <v>0.52739718168905991</v>
      </c>
      <c r="G28" s="125">
        <v>171137.40141900454</v>
      </c>
      <c r="H28" s="125">
        <v>176859.19669767987</v>
      </c>
      <c r="I28" s="11">
        <v>180951.02304001022</v>
      </c>
      <c r="J28" s="11">
        <v>190397.24584286043</v>
      </c>
      <c r="K28" s="202">
        <f t="shared" si="9"/>
        <v>5.2203201972290225</v>
      </c>
      <c r="L28" s="125">
        <v>404.15850927436793</v>
      </c>
      <c r="M28" s="11">
        <v>388.63570008722542</v>
      </c>
      <c r="N28" s="200">
        <v>390.0634386210171</v>
      </c>
      <c r="O28" s="200">
        <v>392.15933439317712</v>
      </c>
      <c r="P28" s="202">
        <f t="shared" si="10"/>
        <v>0.5373217699073729</v>
      </c>
      <c r="Q28" s="125">
        <v>989.6111699999999</v>
      </c>
      <c r="R28" s="11">
        <v>993.12301050000008</v>
      </c>
      <c r="S28" s="200">
        <v>1006.8880344431384</v>
      </c>
      <c r="T28" s="200">
        <v>1031.6982292994926</v>
      </c>
      <c r="U28" s="202">
        <f t="shared" si="11"/>
        <v>2.4640470447218732</v>
      </c>
    </row>
    <row r="29" spans="1:22" ht="11.1" customHeight="1" x14ac:dyDescent="0.25">
      <c r="A29" s="9" t="s">
        <v>46</v>
      </c>
      <c r="B29" s="125">
        <v>40239.522456299324</v>
      </c>
      <c r="C29" s="125">
        <v>41708.742789999997</v>
      </c>
      <c r="D29" s="11">
        <v>42001.227616050397</v>
      </c>
      <c r="E29" s="11">
        <v>42133.105075999993</v>
      </c>
      <c r="F29" s="202">
        <f t="shared" ref="F29:F38" si="12">((E29/D29)-1)*100</f>
        <v>0.31398477481452414</v>
      </c>
      <c r="G29" s="125">
        <v>183858.99037999904</v>
      </c>
      <c r="H29" s="125">
        <v>190547.89279171429</v>
      </c>
      <c r="I29" s="11">
        <v>191960.31088971102</v>
      </c>
      <c r="J29" s="11">
        <v>202088.67739838504</v>
      </c>
      <c r="K29" s="202">
        <f t="shared" ref="K29:K38" si="13">((J29/I29)-1)*100</f>
        <v>5.2762815718157441</v>
      </c>
      <c r="L29" s="125">
        <v>420.54353830764933</v>
      </c>
      <c r="M29" s="11">
        <v>408.22744462224631</v>
      </c>
      <c r="N29" s="200">
        <v>415.99585266666662</v>
      </c>
      <c r="O29" s="200">
        <v>424.97110000000004</v>
      </c>
      <c r="P29" s="202">
        <f t="shared" ref="P29:P38" si="14">((O29/N29)-1)*100</f>
        <v>2.157532887839908</v>
      </c>
      <c r="Q29" s="125">
        <v>1087.8139695</v>
      </c>
      <c r="R29" s="11">
        <v>1069.9518049285716</v>
      </c>
      <c r="S29" s="200">
        <v>1090.5192644145</v>
      </c>
      <c r="T29" s="200">
        <v>1121.2447465870769</v>
      </c>
      <c r="U29" s="202">
        <f t="shared" ref="U29:U38" si="15">((T29/S29)-1)*100</f>
        <v>2.8175093439613219</v>
      </c>
    </row>
    <row r="30" spans="1:22" ht="11.1" customHeight="1" x14ac:dyDescent="0.25">
      <c r="A30" s="9" t="s">
        <v>47</v>
      </c>
      <c r="B30" s="125">
        <v>40299.270675872009</v>
      </c>
      <c r="C30" s="125">
        <v>41568.724741999999</v>
      </c>
      <c r="D30" s="11">
        <v>41643.885800000018</v>
      </c>
      <c r="E30" s="11">
        <v>41832.224430000017</v>
      </c>
      <c r="F30" s="202">
        <f t="shared" si="12"/>
        <v>0.4522599809838157</v>
      </c>
      <c r="G30" s="125">
        <v>190047.59381031553</v>
      </c>
      <c r="H30" s="125">
        <v>192591.36846434048</v>
      </c>
      <c r="I30" s="11">
        <v>194197.10946517807</v>
      </c>
      <c r="J30" s="11">
        <v>204279.55874081986</v>
      </c>
      <c r="K30" s="202">
        <f t="shared" si="13"/>
        <v>5.1918637220754738</v>
      </c>
      <c r="L30" s="125">
        <v>432.32441908486663</v>
      </c>
      <c r="M30" s="11">
        <v>416.23067701538577</v>
      </c>
      <c r="N30" s="200">
        <v>423.27949965512278</v>
      </c>
      <c r="O30" s="200">
        <v>422.67944016153996</v>
      </c>
      <c r="P30" s="202">
        <f t="shared" si="14"/>
        <v>-0.1417643646979716</v>
      </c>
      <c r="Q30" s="125">
        <v>1305.7737815</v>
      </c>
      <c r="R30" s="11">
        <v>1281.0791360000001</v>
      </c>
      <c r="S30" s="200">
        <v>1317.8786571870751</v>
      </c>
      <c r="T30" s="200">
        <v>1345.31719</v>
      </c>
      <c r="U30" s="202">
        <f t="shared" si="15"/>
        <v>2.0820227008980119</v>
      </c>
    </row>
    <row r="31" spans="1:22" ht="11.1" customHeight="1" x14ac:dyDescent="0.25">
      <c r="A31" s="9" t="s">
        <v>48</v>
      </c>
      <c r="B31" s="125">
        <v>40687.84146642765</v>
      </c>
      <c r="C31" s="125">
        <v>41651.490700000002</v>
      </c>
      <c r="D31" s="11">
        <v>42712.702700000002</v>
      </c>
      <c r="E31" s="11">
        <v>42886.141530000008</v>
      </c>
      <c r="F31" s="202">
        <f t="shared" si="12"/>
        <v>0.40605913238078717</v>
      </c>
      <c r="G31" s="125">
        <v>194640.61139021922</v>
      </c>
      <c r="H31" s="125">
        <v>195443.6647639458</v>
      </c>
      <c r="I31" s="11">
        <v>196177.54893245755</v>
      </c>
      <c r="J31" s="11">
        <v>204061.52194556899</v>
      </c>
      <c r="K31" s="202">
        <f t="shared" si="13"/>
        <v>4.0187947377331446</v>
      </c>
      <c r="L31" s="125">
        <v>447.8732049399398</v>
      </c>
      <c r="M31" s="11">
        <v>442.23190684900601</v>
      </c>
      <c r="N31" s="200">
        <v>438.97931251323968</v>
      </c>
      <c r="O31" s="200">
        <v>446.04796200000004</v>
      </c>
      <c r="P31" s="202">
        <f t="shared" si="14"/>
        <v>1.6102466073608435</v>
      </c>
      <c r="Q31" s="125">
        <v>1264.9400819444445</v>
      </c>
      <c r="R31" s="11">
        <v>1273.6915597500001</v>
      </c>
      <c r="S31" s="200">
        <v>1323.7527702999998</v>
      </c>
      <c r="T31" s="200">
        <v>1343.2933109167302</v>
      </c>
      <c r="U31" s="202">
        <f t="shared" si="15"/>
        <v>1.4761472878581428</v>
      </c>
    </row>
    <row r="32" spans="1:22" ht="11.1" customHeight="1" x14ac:dyDescent="0.25">
      <c r="A32" s="9" t="s">
        <v>49</v>
      </c>
      <c r="B32" s="125">
        <v>40523.433096923807</v>
      </c>
      <c r="C32" s="125">
        <v>41551.387209999994</v>
      </c>
      <c r="D32" s="11">
        <v>42335.928000000007</v>
      </c>
      <c r="E32" s="11">
        <v>42485.566200000001</v>
      </c>
      <c r="F32" s="202">
        <f t="shared" si="12"/>
        <v>0.35345439929885814</v>
      </c>
      <c r="G32" s="125">
        <v>184681.32211247386</v>
      </c>
      <c r="H32" s="125">
        <v>189162.90115400543</v>
      </c>
      <c r="I32" s="11">
        <v>191233.39942091337</v>
      </c>
      <c r="J32" s="11">
        <v>198909.53544039381</v>
      </c>
      <c r="K32" s="202">
        <f t="shared" si="13"/>
        <v>4.0140143106408566</v>
      </c>
      <c r="L32" s="125">
        <v>472.05425062021629</v>
      </c>
      <c r="M32" s="11">
        <v>458.97431161684176</v>
      </c>
      <c r="N32" s="200">
        <v>454.08653425</v>
      </c>
      <c r="O32" s="200">
        <v>453.22388184753953</v>
      </c>
      <c r="P32" s="202">
        <f t="shared" si="14"/>
        <v>-0.18997533231970287</v>
      </c>
      <c r="Q32" s="125">
        <v>1265.1229629999998</v>
      </c>
      <c r="R32" s="11">
        <v>1269.0321953860605</v>
      </c>
      <c r="S32" s="200">
        <v>1306.221393</v>
      </c>
      <c r="T32" s="200">
        <v>1321.6396175</v>
      </c>
      <c r="U32" s="202">
        <f t="shared" si="15"/>
        <v>1.1803683956353561</v>
      </c>
    </row>
    <row r="33" spans="1:21" ht="11.1" customHeight="1" x14ac:dyDescent="0.25">
      <c r="A33" s="9" t="s">
        <v>50</v>
      </c>
      <c r="B33" s="125">
        <v>40408.487816174624</v>
      </c>
      <c r="C33" s="125">
        <v>41733.217121999907</v>
      </c>
      <c r="D33" s="11">
        <v>42329.661000000015</v>
      </c>
      <c r="E33" s="11">
        <v>42533.630600000011</v>
      </c>
      <c r="F33" s="202">
        <f t="shared" si="12"/>
        <v>0.4818597531409452</v>
      </c>
      <c r="G33" s="125">
        <v>179032.61231896761</v>
      </c>
      <c r="H33" s="125">
        <v>184681.7741756913</v>
      </c>
      <c r="I33" s="11">
        <v>189444.62151941404</v>
      </c>
      <c r="J33" s="11">
        <v>196564.28752318097</v>
      </c>
      <c r="K33" s="202">
        <f t="shared" si="13"/>
        <v>3.7581779554703987</v>
      </c>
      <c r="L33" s="125">
        <v>464.88899714196475</v>
      </c>
      <c r="M33" s="11">
        <v>451.08730650809304</v>
      </c>
      <c r="N33" s="200">
        <v>452.71225149697113</v>
      </c>
      <c r="O33" s="200">
        <v>450.20503494506869</v>
      </c>
      <c r="P33" s="202">
        <f t="shared" si="14"/>
        <v>-0.55382122829941149</v>
      </c>
      <c r="Q33" s="125">
        <v>1235.5540780000001</v>
      </c>
      <c r="R33" s="11">
        <v>1217.7831504000001</v>
      </c>
      <c r="S33" s="200">
        <v>1282.0574795000002</v>
      </c>
      <c r="T33" s="200">
        <v>1299.2724985243899</v>
      </c>
      <c r="U33" s="202">
        <f t="shared" si="15"/>
        <v>1.342764992962997</v>
      </c>
    </row>
    <row r="34" spans="1:21" ht="11.1" customHeight="1" x14ac:dyDescent="0.25">
      <c r="A34" s="9" t="s">
        <v>51</v>
      </c>
      <c r="B34" s="125">
        <v>40433.314136112363</v>
      </c>
      <c r="C34" s="125">
        <v>41860.223684388999</v>
      </c>
      <c r="D34" s="11">
        <v>42920.089900000014</v>
      </c>
      <c r="E34" s="11">
        <v>43198.727209999997</v>
      </c>
      <c r="F34" s="202">
        <f t="shared" si="12"/>
        <v>0.64920020123253597</v>
      </c>
      <c r="G34" s="125">
        <v>171441.9696473869</v>
      </c>
      <c r="H34" s="125">
        <v>180103.04805507854</v>
      </c>
      <c r="I34" s="11">
        <v>185274.86240357812</v>
      </c>
      <c r="J34" s="11">
        <v>192118.79878178495</v>
      </c>
      <c r="K34" s="202">
        <f t="shared" si="13"/>
        <v>3.6939368295408004</v>
      </c>
      <c r="L34" s="125">
        <v>443.96860603619848</v>
      </c>
      <c r="M34" s="11">
        <v>434.61160036966606</v>
      </c>
      <c r="N34" s="200">
        <v>428.14652057291823</v>
      </c>
      <c r="O34" s="200">
        <v>429.39062799999994</v>
      </c>
      <c r="P34" s="202">
        <f t="shared" si="14"/>
        <v>0.2905798289372763</v>
      </c>
      <c r="Q34" s="125">
        <v>0.76334225901102393</v>
      </c>
      <c r="R34" s="11">
        <v>1114.8318901500002</v>
      </c>
      <c r="S34" s="200">
        <v>1142.4027747999999</v>
      </c>
      <c r="T34" s="200">
        <v>1156.4068589999999</v>
      </c>
      <c r="U34" s="202">
        <f t="shared" si="15"/>
        <v>1.2258447291019436</v>
      </c>
    </row>
    <row r="35" spans="1:21" ht="11.1" customHeight="1" x14ac:dyDescent="0.25">
      <c r="A35" s="9" t="s">
        <v>52</v>
      </c>
      <c r="B35" s="125">
        <v>40549.244601707251</v>
      </c>
      <c r="C35" s="125">
        <v>41890.714297851991</v>
      </c>
      <c r="D35" s="11">
        <v>42314.230099999986</v>
      </c>
      <c r="E35" s="11">
        <v>42716.425025674223</v>
      </c>
      <c r="F35" s="202">
        <f t="shared" si="12"/>
        <v>0.95049567184311012</v>
      </c>
      <c r="G35" s="125">
        <v>166239.24607660994</v>
      </c>
      <c r="H35" s="125">
        <v>172111.77701747027</v>
      </c>
      <c r="I35" s="11">
        <v>176821.57761315696</v>
      </c>
      <c r="J35" s="11">
        <v>184529.35093000066</v>
      </c>
      <c r="K35" s="202">
        <f t="shared" si="13"/>
        <v>4.3590682884339094</v>
      </c>
      <c r="L35" s="125">
        <v>405.4185353094349</v>
      </c>
      <c r="M35" s="11">
        <v>396.00514253958255</v>
      </c>
      <c r="N35" s="200">
        <v>389.95810799999992</v>
      </c>
      <c r="O35" s="200">
        <v>391.40834799999993</v>
      </c>
      <c r="P35" s="202">
        <f t="shared" si="14"/>
        <v>0.37189635764671714</v>
      </c>
      <c r="Q35" s="125">
        <v>952.38761399999999</v>
      </c>
      <c r="R35" s="11">
        <v>970.76279846774196</v>
      </c>
      <c r="S35" s="200">
        <v>1004.8583614999999</v>
      </c>
      <c r="T35" s="200">
        <v>1030.911245</v>
      </c>
      <c r="U35" s="202">
        <f t="shared" si="15"/>
        <v>2.5926921144498127</v>
      </c>
    </row>
    <row r="36" spans="1:21" ht="11.1" customHeight="1" x14ac:dyDescent="0.25">
      <c r="A36" s="9" t="s">
        <v>53</v>
      </c>
      <c r="B36" s="125">
        <v>41134.023047747723</v>
      </c>
      <c r="C36" s="125">
        <v>42481.256636785096</v>
      </c>
      <c r="D36" s="11">
        <v>42557.230835317088</v>
      </c>
      <c r="E36" s="11">
        <v>43004.146000000001</v>
      </c>
      <c r="F36" s="202">
        <f t="shared" si="12"/>
        <v>1.0501509518143548</v>
      </c>
      <c r="G36" s="125">
        <v>168249.43847040934</v>
      </c>
      <c r="H36" s="125">
        <v>173405.06409187018</v>
      </c>
      <c r="I36" s="11">
        <v>179492.74711552772</v>
      </c>
      <c r="J36" s="11">
        <v>188719.34080445004</v>
      </c>
      <c r="K36" s="202">
        <f t="shared" si="13"/>
        <v>5.1403713170559362</v>
      </c>
      <c r="L36" s="125">
        <v>385.58055172800243</v>
      </c>
      <c r="M36" s="11">
        <v>376.8601875187764</v>
      </c>
      <c r="N36" s="200">
        <v>373.78544804828363</v>
      </c>
      <c r="O36" s="200">
        <v>374.16570200000007</v>
      </c>
      <c r="P36" s="202">
        <f t="shared" si="14"/>
        <v>0.1017305391908474</v>
      </c>
      <c r="Q36" s="125">
        <v>868.60379850000004</v>
      </c>
      <c r="R36" s="11">
        <v>901.66807575000007</v>
      </c>
      <c r="S36" s="200">
        <v>951.02005599999995</v>
      </c>
      <c r="T36" s="200">
        <v>970.4053275</v>
      </c>
      <c r="U36" s="202">
        <f t="shared" si="15"/>
        <v>2.0383662129623836</v>
      </c>
    </row>
    <row r="37" spans="1:21" ht="11.1" customHeight="1" x14ac:dyDescent="0.25">
      <c r="A37" s="9" t="s">
        <v>35</v>
      </c>
      <c r="B37" s="125">
        <v>41845.143512812465</v>
      </c>
      <c r="C37" s="125">
        <v>43084.228444624991</v>
      </c>
      <c r="D37" s="11">
        <v>42517.345977196805</v>
      </c>
      <c r="E37" s="11">
        <v>42839.557420000005</v>
      </c>
      <c r="F37" s="202">
        <f t="shared" si="12"/>
        <v>0.75783526793042899</v>
      </c>
      <c r="G37" s="125">
        <v>166489.72659431901</v>
      </c>
      <c r="H37" s="125">
        <v>173219.6445950995</v>
      </c>
      <c r="I37" s="11">
        <v>176419.932063499</v>
      </c>
      <c r="J37" s="11">
        <v>183568.66130967703</v>
      </c>
      <c r="K37" s="202">
        <f t="shared" si="13"/>
        <v>4.0521097375805448</v>
      </c>
      <c r="L37" s="125">
        <v>407.38621085130251</v>
      </c>
      <c r="M37" s="11">
        <v>381.78749707207731</v>
      </c>
      <c r="N37" s="200">
        <v>384.77718100000004</v>
      </c>
      <c r="O37" s="200">
        <v>380.89279300000004</v>
      </c>
      <c r="P37" s="202">
        <f t="shared" si="14"/>
        <v>-1.0095162062118246</v>
      </c>
      <c r="Q37" s="125">
        <v>865.92077449999999</v>
      </c>
      <c r="R37" s="11">
        <v>866.07320352187503</v>
      </c>
      <c r="S37" s="200">
        <v>903.93899450000004</v>
      </c>
      <c r="T37" s="200">
        <v>939.42051050000009</v>
      </c>
      <c r="U37" s="202">
        <f t="shared" si="15"/>
        <v>3.9252113489833595</v>
      </c>
    </row>
    <row r="38" spans="1:21" ht="11.1" customHeight="1" x14ac:dyDescent="0.25">
      <c r="A38" s="14" t="s">
        <v>36</v>
      </c>
      <c r="B38" s="126">
        <v>42057.20839292687</v>
      </c>
      <c r="C38" s="126">
        <v>43284.259428744983</v>
      </c>
      <c r="D38" s="16">
        <v>42842.255136072992</v>
      </c>
      <c r="E38" s="16">
        <v>43174.578206023252</v>
      </c>
      <c r="F38" s="202">
        <f t="shared" si="12"/>
        <v>0.77568995585026723</v>
      </c>
      <c r="G38" s="126">
        <v>169800.65711461561</v>
      </c>
      <c r="H38" s="126">
        <v>175411.78588642599</v>
      </c>
      <c r="I38" s="16">
        <v>181577.49231647202</v>
      </c>
      <c r="J38" s="16">
        <v>189656.92530251222</v>
      </c>
      <c r="K38" s="202">
        <f t="shared" si="13"/>
        <v>4.4495784598448607</v>
      </c>
      <c r="L38" s="126">
        <v>445.28851710889717</v>
      </c>
      <c r="M38" s="16">
        <v>409.93365099299018</v>
      </c>
      <c r="N38" s="201">
        <v>416.21496800000011</v>
      </c>
      <c r="O38" s="201">
        <v>415.64690011731579</v>
      </c>
      <c r="P38" s="202">
        <f t="shared" si="14"/>
        <v>-0.13648425125458719</v>
      </c>
      <c r="Q38" s="125">
        <v>808.3945553945025</v>
      </c>
      <c r="R38" s="11">
        <v>781.24090245000014</v>
      </c>
      <c r="S38" s="200">
        <v>813.6931219999999</v>
      </c>
      <c r="T38" s="201">
        <v>848.96876448985961</v>
      </c>
      <c r="U38" s="202">
        <f t="shared" si="15"/>
        <v>4.3352514032753087</v>
      </c>
    </row>
    <row r="39" spans="1:21" ht="14.1" hidden="1" customHeight="1" x14ac:dyDescent="0.25">
      <c r="A39" s="287" t="s">
        <v>186</v>
      </c>
      <c r="B39" s="288">
        <v>488484.43735854398</v>
      </c>
      <c r="C39" s="288">
        <f>SUM(C26:C37)</f>
        <v>460827.77990425105</v>
      </c>
      <c r="D39" s="289">
        <f>SUM(D27:D37)</f>
        <v>465749.55951906438</v>
      </c>
      <c r="E39" s="289">
        <f>SUM(E27:E38)</f>
        <v>511753.86112652038</v>
      </c>
      <c r="F39" s="290">
        <f>((E39/D39)-1)*100</f>
        <v>9.8774761386699605</v>
      </c>
      <c r="G39" s="288">
        <v>33780.94700890487</v>
      </c>
      <c r="H39" s="288">
        <v>30663.787691643236</v>
      </c>
      <c r="I39" s="289">
        <f>SUM(I27:I37)</f>
        <v>2047311.4791827274</v>
      </c>
      <c r="J39" s="289">
        <f>SUM(J27:J38)</f>
        <v>2329283.3997680563</v>
      </c>
      <c r="K39" s="290">
        <f>((J39/I39)-1)*100</f>
        <v>13.772790484127517</v>
      </c>
      <c r="L39" s="288">
        <v>173258.66324709987</v>
      </c>
      <c r="M39" s="288">
        <v>159118.8092171067</v>
      </c>
      <c r="N39" s="289">
        <f>SUM(N27:N37)</f>
        <v>4535.7277809497691</v>
      </c>
      <c r="O39" s="289">
        <f>SUM(O27:O38)</f>
        <v>4967.2849098910783</v>
      </c>
      <c r="P39" s="292">
        <f>((O39/N39)-1)*100</f>
        <v>9.5146170533837005</v>
      </c>
      <c r="Q39" s="291">
        <v>192919.58622447916</v>
      </c>
      <c r="R39" s="291">
        <v>174327.08260498915</v>
      </c>
      <c r="S39" s="289">
        <f>SUM(S27:S37)</f>
        <v>12195.753204734679</v>
      </c>
      <c r="T39" s="289">
        <f>SUM(T27:T38)</f>
        <v>13388.09139203895</v>
      </c>
      <c r="U39" s="290">
        <f>((T39/S39)-1)*100</f>
        <v>9.7766670683478338</v>
      </c>
    </row>
    <row r="40" spans="1:21" ht="14.1" customHeight="1" x14ac:dyDescent="0.25">
      <c r="A40" s="234" t="s">
        <v>26</v>
      </c>
      <c r="B40" s="236">
        <v>488484.43735854398</v>
      </c>
      <c r="C40" s="236">
        <f>SUM(C27:C38)</f>
        <v>504112.03933299601</v>
      </c>
      <c r="D40" s="237">
        <f>SUM(D27:D38)</f>
        <v>508591.81465513736</v>
      </c>
      <c r="E40" s="237">
        <f>SUM(E27:E38)</f>
        <v>511753.86112652038</v>
      </c>
      <c r="F40" s="238">
        <f>((E40/D40)-1)*100</f>
        <v>0.62172578878940676</v>
      </c>
      <c r="G40" s="236">
        <v>33780.94700890487</v>
      </c>
      <c r="H40" s="236">
        <v>33259.223359128606</v>
      </c>
      <c r="I40" s="237">
        <f>SUM(I27:I38)</f>
        <v>2228888.9714991995</v>
      </c>
      <c r="J40" s="237">
        <f>SUM(J27:J38)</f>
        <v>2329283.3997680563</v>
      </c>
      <c r="K40" s="238">
        <f>((J40/I40)-1)*100</f>
        <v>4.5042363954687747</v>
      </c>
      <c r="L40" s="236">
        <v>173258.66324709987</v>
      </c>
      <c r="M40" s="236">
        <v>176149.67439979623</v>
      </c>
      <c r="N40" s="237">
        <f>SUM(N27:N38)</f>
        <v>4951.9427489497693</v>
      </c>
      <c r="O40" s="237">
        <f>SUM(O27:O38)</f>
        <v>4967.2849098910783</v>
      </c>
      <c r="P40" s="238">
        <f>((O40/N40)-1)*100</f>
        <v>0.30982104840697744</v>
      </c>
      <c r="Q40" s="236">
        <v>192919.58622447916</v>
      </c>
      <c r="R40" s="236">
        <v>189922.91683994033</v>
      </c>
      <c r="S40" s="237">
        <f>SUM(S27:S38)</f>
        <v>13009.44632673468</v>
      </c>
      <c r="T40" s="237">
        <f>SUM(T27:T38)</f>
        <v>13388.09139203895</v>
      </c>
      <c r="U40" s="238">
        <f>((T40/S40)-1)*100</f>
        <v>2.9105394326132572</v>
      </c>
    </row>
    <row r="41" spans="1:21" ht="9" customHeight="1" x14ac:dyDescent="0.25">
      <c r="A41" s="198"/>
      <c r="B41" s="187"/>
      <c r="C41" s="187"/>
      <c r="D41" s="187"/>
      <c r="E41" s="187"/>
      <c r="F41" s="188"/>
      <c r="G41" s="187"/>
      <c r="H41" s="187"/>
      <c r="I41" s="187"/>
      <c r="J41" s="187"/>
      <c r="K41" s="188"/>
      <c r="L41" s="187"/>
      <c r="M41" s="187"/>
      <c r="N41" s="187"/>
      <c r="O41" s="187"/>
      <c r="P41" s="188"/>
      <c r="Q41" s="187"/>
      <c r="R41" s="187"/>
      <c r="S41" s="187"/>
      <c r="T41" s="187"/>
      <c r="U41" s="133" t="s">
        <v>25</v>
      </c>
    </row>
    <row r="42" spans="1:21" ht="9" customHeight="1" x14ac:dyDescent="0.25">
      <c r="A42" s="199"/>
      <c r="B42" s="65"/>
      <c r="C42" s="65"/>
      <c r="D42" s="137"/>
      <c r="E42" s="137"/>
      <c r="F42" s="137"/>
      <c r="G42" s="138"/>
      <c r="H42" s="138"/>
      <c r="I42" s="138"/>
      <c r="J42" s="138"/>
      <c r="K42" s="139"/>
      <c r="L42" s="129"/>
      <c r="M42" s="129"/>
      <c r="N42" s="129"/>
      <c r="O42" s="129"/>
      <c r="P42" s="140"/>
      <c r="Q42" s="129"/>
      <c r="R42" s="129"/>
      <c r="S42" s="129"/>
      <c r="T42" s="129"/>
      <c r="U42" s="65"/>
    </row>
    <row r="43" spans="1:21" ht="12.95" customHeight="1" x14ac:dyDescent="0.25">
      <c r="A43" s="3" t="s">
        <v>138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</row>
    <row r="44" spans="1:21" ht="14.1" customHeight="1" x14ac:dyDescent="0.25">
      <c r="A44" s="357" t="s">
        <v>42</v>
      </c>
      <c r="B44" s="356" t="s">
        <v>149</v>
      </c>
      <c r="C44" s="356"/>
      <c r="D44" s="356"/>
      <c r="E44" s="356"/>
      <c r="F44" s="356"/>
      <c r="G44" s="354" t="s">
        <v>150</v>
      </c>
      <c r="H44" s="354"/>
      <c r="I44" s="354"/>
      <c r="J44" s="354"/>
      <c r="K44" s="355"/>
      <c r="L44" s="354" t="s">
        <v>151</v>
      </c>
      <c r="M44" s="354"/>
      <c r="N44" s="354"/>
      <c r="O44" s="354"/>
      <c r="P44" s="355"/>
      <c r="Q44" s="354" t="s">
        <v>152</v>
      </c>
      <c r="R44" s="354"/>
      <c r="S44" s="354"/>
      <c r="T44" s="354"/>
      <c r="U44" s="355"/>
    </row>
    <row r="45" spans="1:21" ht="14.1" customHeight="1" x14ac:dyDescent="0.25">
      <c r="A45" s="357"/>
      <c r="B45" s="232">
        <v>2019</v>
      </c>
      <c r="C45" s="232" t="s">
        <v>68</v>
      </c>
      <c r="D45" s="232">
        <v>2024</v>
      </c>
      <c r="E45" s="232" t="s">
        <v>163</v>
      </c>
      <c r="F45" s="233" t="s">
        <v>43</v>
      </c>
      <c r="G45" s="232">
        <v>2019</v>
      </c>
      <c r="H45" s="232" t="s">
        <v>68</v>
      </c>
      <c r="I45" s="232">
        <v>2024</v>
      </c>
      <c r="J45" s="232" t="s">
        <v>163</v>
      </c>
      <c r="K45" s="233" t="s">
        <v>43</v>
      </c>
      <c r="L45" s="232">
        <v>2019</v>
      </c>
      <c r="M45" s="232" t="s">
        <v>68</v>
      </c>
      <c r="N45" s="232">
        <v>2024</v>
      </c>
      <c r="O45" s="232" t="s">
        <v>163</v>
      </c>
      <c r="P45" s="233" t="s">
        <v>43</v>
      </c>
      <c r="Q45" s="232">
        <v>2019</v>
      </c>
      <c r="R45" s="232" t="s">
        <v>68</v>
      </c>
      <c r="S45" s="232">
        <v>2024</v>
      </c>
      <c r="T45" s="232" t="s">
        <v>163</v>
      </c>
      <c r="U45" s="233" t="s">
        <v>43</v>
      </c>
    </row>
    <row r="46" spans="1:21" ht="3" customHeight="1" x14ac:dyDescent="0.25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</row>
    <row r="47" spans="1:21" ht="11.1" customHeight="1" x14ac:dyDescent="0.25">
      <c r="A47" s="9" t="s">
        <v>44</v>
      </c>
      <c r="B47" s="125">
        <v>258.76642249999998</v>
      </c>
      <c r="C47" s="11">
        <v>281.25364149999996</v>
      </c>
      <c r="D47" s="200">
        <v>294.33548301984064</v>
      </c>
      <c r="E47" s="200">
        <v>296.39378999999997</v>
      </c>
      <c r="F47" s="202">
        <f t="shared" ref="F47:F48" si="16">((E47/D47)-1)*100</f>
        <v>0.69930643734876785</v>
      </c>
      <c r="G47" s="125">
        <v>331.39478579199999</v>
      </c>
      <c r="H47" s="11">
        <v>402.01920975999997</v>
      </c>
      <c r="I47" s="200">
        <v>426.36313814054051</v>
      </c>
      <c r="J47" s="200">
        <v>431.09035199999994</v>
      </c>
      <c r="K47" s="202">
        <f t="shared" ref="K47:K48" si="17">((J47/I47)-1)*100</f>
        <v>1.1087294929096769</v>
      </c>
      <c r="L47" s="125">
        <v>28.7874932</v>
      </c>
      <c r="M47" s="11">
        <v>34.120038000000001</v>
      </c>
      <c r="N47" s="200">
        <v>36.064759999999993</v>
      </c>
      <c r="O47" s="200">
        <v>35.429369999999999</v>
      </c>
      <c r="P47" s="202">
        <f t="shared" ref="P47:P48" si="18">((O47/N47)-1)*100</f>
        <v>-1.7618029344989239</v>
      </c>
      <c r="Q47" s="125">
        <v>654.60826525599998</v>
      </c>
      <c r="R47" s="11">
        <v>733.28642556799991</v>
      </c>
      <c r="S47" s="200">
        <v>752.44203399088678</v>
      </c>
      <c r="T47" s="200">
        <v>756.82892679999998</v>
      </c>
      <c r="U47" s="202">
        <f t="shared" ref="U47:U48" si="19">((T47/S47)-1)*100</f>
        <v>0.58302069939466517</v>
      </c>
    </row>
    <row r="48" spans="1:21" ht="11.1" customHeight="1" x14ac:dyDescent="0.25">
      <c r="A48" s="9" t="s">
        <v>45</v>
      </c>
      <c r="B48" s="125">
        <v>301.86676499999999</v>
      </c>
      <c r="C48" s="11">
        <v>312.73075549999999</v>
      </c>
      <c r="D48" s="200">
        <v>314.72158390000004</v>
      </c>
      <c r="E48" s="200">
        <v>309.82877499999995</v>
      </c>
      <c r="F48" s="202">
        <f t="shared" si="16"/>
        <v>-1.554646757737066</v>
      </c>
      <c r="G48" s="125">
        <v>651.27275746400005</v>
      </c>
      <c r="H48" s="11">
        <v>618.93155595999997</v>
      </c>
      <c r="I48" s="200">
        <v>621.88691399999993</v>
      </c>
      <c r="J48" s="200">
        <v>683.83732400000008</v>
      </c>
      <c r="K48" s="202">
        <f t="shared" si="17"/>
        <v>9.9616841270276701</v>
      </c>
      <c r="L48" s="125">
        <v>114.462310016</v>
      </c>
      <c r="M48" s="11">
        <v>115.77214999999998</v>
      </c>
      <c r="N48" s="200">
        <v>110.94144</v>
      </c>
      <c r="O48" s="200">
        <v>116.91628999999999</v>
      </c>
      <c r="P48" s="202">
        <f t="shared" si="18"/>
        <v>5.3855890098415848</v>
      </c>
      <c r="Q48" s="125">
        <v>2691.2611908559998</v>
      </c>
      <c r="R48" s="11"/>
      <c r="S48" s="200">
        <v>2581.8042725999994</v>
      </c>
      <c r="T48" s="200">
        <v>2656.5140249999999</v>
      </c>
      <c r="U48" s="202">
        <f t="shared" si="19"/>
        <v>2.8937031824168624</v>
      </c>
    </row>
    <row r="49" spans="1:21" ht="11.1" customHeight="1" x14ac:dyDescent="0.25">
      <c r="A49" s="9" t="s">
        <v>46</v>
      </c>
      <c r="B49" s="125">
        <v>321.96491650000002</v>
      </c>
      <c r="C49" s="11">
        <v>323.73958299999998</v>
      </c>
      <c r="D49" s="200">
        <v>327.11728800000003</v>
      </c>
      <c r="E49" s="200">
        <v>329.01675499999999</v>
      </c>
      <c r="F49" s="202">
        <f t="shared" ref="F49:F58" si="20">((E49/D49)-1)*100</f>
        <v>0.58066848487687839</v>
      </c>
      <c r="G49" s="125">
        <v>654.69012752000003</v>
      </c>
      <c r="H49" s="11">
        <v>597.42813560000013</v>
      </c>
      <c r="I49" s="200">
        <v>594.19304262000003</v>
      </c>
      <c r="J49" s="200">
        <v>632.70453320000001</v>
      </c>
      <c r="K49" s="202">
        <f t="shared" ref="K49:K58" si="21">((J49/I49)-1)*100</f>
        <v>6.4813095774715945</v>
      </c>
      <c r="L49" s="125">
        <v>102.52579983999999</v>
      </c>
      <c r="M49" s="11">
        <v>104.71649479999999</v>
      </c>
      <c r="N49" s="200">
        <v>104.76349999999998</v>
      </c>
      <c r="O49" s="200">
        <v>109.53061</v>
      </c>
      <c r="P49" s="202">
        <f t="shared" ref="P49:P53" si="22">((O49/N49)-1)*100</f>
        <v>4.5503538923384657</v>
      </c>
      <c r="Q49" s="125">
        <v>1941.3885576800003</v>
      </c>
      <c r="R49" s="11">
        <v>1861.048400848</v>
      </c>
      <c r="S49" s="200">
        <v>2129.3690963999998</v>
      </c>
      <c r="T49" s="200">
        <v>2179.8917793999999</v>
      </c>
      <c r="U49" s="202">
        <f t="shared" ref="U49:U58" si="23">((T49/S49)-1)*100</f>
        <v>2.3726597274946748</v>
      </c>
    </row>
    <row r="50" spans="1:21" ht="11.1" customHeight="1" x14ac:dyDescent="0.25">
      <c r="A50" s="9" t="s">
        <v>47</v>
      </c>
      <c r="B50" s="125">
        <v>373.23970200000002</v>
      </c>
      <c r="C50" s="11">
        <v>375.36016269999999</v>
      </c>
      <c r="D50" s="200">
        <v>381.84363500000006</v>
      </c>
      <c r="E50" s="200">
        <v>384.07158234137933</v>
      </c>
      <c r="F50" s="202">
        <f t="shared" si="20"/>
        <v>0.58347112198930962</v>
      </c>
      <c r="G50" s="125">
        <v>63.046077530000005</v>
      </c>
      <c r="H50" s="11">
        <v>40.420261799999999</v>
      </c>
      <c r="I50" s="200">
        <v>44.591582600000002</v>
      </c>
      <c r="J50" s="200">
        <v>45.808979039999997</v>
      </c>
      <c r="K50" s="202">
        <f t="shared" si="21"/>
        <v>2.730103685532792</v>
      </c>
      <c r="L50" s="125">
        <v>8.608823000000001</v>
      </c>
      <c r="M50" s="11">
        <v>8.5664914000000003</v>
      </c>
      <c r="N50" s="200">
        <v>9.9406280000000002</v>
      </c>
      <c r="O50" s="200">
        <v>9.8670000000000009</v>
      </c>
      <c r="P50" s="202">
        <f t="shared" si="22"/>
        <v>-0.74067755075433173</v>
      </c>
      <c r="Q50" s="125">
        <v>282.88033623764102</v>
      </c>
      <c r="R50" s="11">
        <v>237.26251948845902</v>
      </c>
      <c r="S50" s="200">
        <v>417.43905860000001</v>
      </c>
      <c r="T50" s="200">
        <v>397.36069439316691</v>
      </c>
      <c r="U50" s="202">
        <f t="shared" si="23"/>
        <v>-4.8098911189986771</v>
      </c>
    </row>
    <row r="51" spans="1:21" ht="11.1" customHeight="1" x14ac:dyDescent="0.25">
      <c r="A51" s="9" t="s">
        <v>48</v>
      </c>
      <c r="B51" s="125">
        <v>369.65697873240612</v>
      </c>
      <c r="C51" s="11">
        <v>370.75404850000001</v>
      </c>
      <c r="D51" s="200">
        <v>383.62756130586001</v>
      </c>
      <c r="E51" s="200">
        <v>389.9234945</v>
      </c>
      <c r="F51" s="202">
        <f t="shared" si="20"/>
        <v>1.6411576823909035</v>
      </c>
      <c r="G51" s="125">
        <v>55.162352920000011</v>
      </c>
      <c r="H51" s="11">
        <v>62.567234800000001</v>
      </c>
      <c r="I51" s="200">
        <v>60.461663600000001</v>
      </c>
      <c r="J51" s="200">
        <v>55.260957840000003</v>
      </c>
      <c r="K51" s="202">
        <f t="shared" si="21"/>
        <v>-8.6016583903589456</v>
      </c>
      <c r="L51" s="125">
        <v>4.651134592</v>
      </c>
      <c r="M51" s="11">
        <v>3.6682113999999997</v>
      </c>
      <c r="N51" s="200">
        <v>5.7963000000000005</v>
      </c>
      <c r="O51" s="200">
        <v>5.4918999999999993</v>
      </c>
      <c r="P51" s="202">
        <f t="shared" si="22"/>
        <v>-5.2516260372996726</v>
      </c>
      <c r="Q51" s="125">
        <v>454.51186487886991</v>
      </c>
      <c r="R51" s="11">
        <v>461.32827851353215</v>
      </c>
      <c r="S51" s="200">
        <v>455.00918200000001</v>
      </c>
      <c r="T51" s="200">
        <v>454.74770211200007</v>
      </c>
      <c r="U51" s="202">
        <f t="shared" si="23"/>
        <v>-5.7466947557105463E-2</v>
      </c>
    </row>
    <row r="52" spans="1:21" ht="11.1" customHeight="1" x14ac:dyDescent="0.25">
      <c r="A52" s="9" t="s">
        <v>49</v>
      </c>
      <c r="B52" s="125">
        <v>381.10909949999996</v>
      </c>
      <c r="C52" s="11">
        <v>388.67278149999999</v>
      </c>
      <c r="D52" s="200">
        <v>392.35512076600003</v>
      </c>
      <c r="E52" s="200">
        <v>397.03484305000001</v>
      </c>
      <c r="F52" s="202">
        <f t="shared" si="20"/>
        <v>1.1927261902084263</v>
      </c>
      <c r="G52" s="125">
        <v>48.026610976000015</v>
      </c>
      <c r="H52" s="11">
        <v>46.257256719999994</v>
      </c>
      <c r="I52" s="200">
        <v>40.1985314</v>
      </c>
      <c r="J52" s="200">
        <v>37.559327859999776</v>
      </c>
      <c r="K52" s="202">
        <f t="shared" si="21"/>
        <v>-6.5654227855702851</v>
      </c>
      <c r="L52" s="125">
        <v>3.049747848</v>
      </c>
      <c r="M52" s="11">
        <v>3.60826</v>
      </c>
      <c r="N52" s="200">
        <v>2.7265535999999999</v>
      </c>
      <c r="O52" s="200">
        <v>2.5224000000000002</v>
      </c>
      <c r="P52" s="202">
        <f t="shared" si="22"/>
        <v>-7.4876063320376218</v>
      </c>
      <c r="Q52" s="125">
        <v>222.58051680000003</v>
      </c>
      <c r="R52" s="11">
        <v>245.6000004</v>
      </c>
      <c r="S52" s="200">
        <v>260.40440559999996</v>
      </c>
      <c r="T52" s="200">
        <v>259.04065294400004</v>
      </c>
      <c r="U52" s="202">
        <f t="shared" si="23"/>
        <v>-0.52370567727442197</v>
      </c>
    </row>
    <row r="53" spans="1:21" ht="11.1" customHeight="1" x14ac:dyDescent="0.25">
      <c r="A53" s="9" t="s">
        <v>50</v>
      </c>
      <c r="B53" s="125">
        <v>354.52280449999989</v>
      </c>
      <c r="C53" s="11">
        <v>361.71081650000002</v>
      </c>
      <c r="D53" s="200">
        <v>365.07104500000003</v>
      </c>
      <c r="E53" s="200">
        <v>374.446325</v>
      </c>
      <c r="F53" s="202">
        <f t="shared" si="20"/>
        <v>2.5680700040179749</v>
      </c>
      <c r="G53" s="125">
        <v>1.8551433999999998</v>
      </c>
      <c r="H53" s="11">
        <v>4.8691308799999993</v>
      </c>
      <c r="I53" s="200">
        <v>4.0385752000000004</v>
      </c>
      <c r="J53" s="200">
        <v>3.847441277497893</v>
      </c>
      <c r="K53" s="202">
        <f t="shared" si="21"/>
        <v>-4.7327067848608406</v>
      </c>
      <c r="L53" s="125">
        <v>0.20561688000000003</v>
      </c>
      <c r="M53" s="135">
        <v>0.14946000000000001</v>
      </c>
      <c r="N53" s="202">
        <v>0.16059999999999999</v>
      </c>
      <c r="O53" s="202">
        <v>0.15310000000000001</v>
      </c>
      <c r="P53" s="202">
        <f t="shared" si="22"/>
        <v>-4.6699875466998613</v>
      </c>
      <c r="Q53" s="125">
        <v>195.79321719999996</v>
      </c>
      <c r="R53" s="11">
        <v>218.73990480000001</v>
      </c>
      <c r="S53" s="200">
        <v>206.35578760000001</v>
      </c>
      <c r="T53" s="200">
        <v>201.25468119999999</v>
      </c>
      <c r="U53" s="202">
        <f t="shared" si="23"/>
        <v>-2.4719957987744956</v>
      </c>
    </row>
    <row r="54" spans="1:21" ht="11.1" customHeight="1" x14ac:dyDescent="0.25">
      <c r="A54" s="9" t="s">
        <v>51</v>
      </c>
      <c r="B54" s="125">
        <v>326.92534050000006</v>
      </c>
      <c r="C54" s="11">
        <v>334.50729649999994</v>
      </c>
      <c r="D54" s="200">
        <v>337.71809999999999</v>
      </c>
      <c r="E54" s="200">
        <v>349.54173500000002</v>
      </c>
      <c r="F54" s="202">
        <f t="shared" si="20"/>
        <v>3.5010368114708701</v>
      </c>
      <c r="G54" s="125">
        <v>14.886288</v>
      </c>
      <c r="H54" s="10">
        <v>0.65715471999999997</v>
      </c>
      <c r="I54" s="200">
        <v>0.60658000000000001</v>
      </c>
      <c r="J54" s="200">
        <v>0.60262072</v>
      </c>
      <c r="K54" s="202">
        <f t="shared" si="21"/>
        <v>-0.65272181740249069</v>
      </c>
      <c r="L54" s="125">
        <v>0</v>
      </c>
      <c r="M54" s="11">
        <v>0</v>
      </c>
      <c r="N54" s="200">
        <v>0</v>
      </c>
      <c r="O54" s="200">
        <v>0</v>
      </c>
      <c r="P54" s="202">
        <v>0</v>
      </c>
      <c r="Q54" s="125">
        <v>135.39439963000001</v>
      </c>
      <c r="R54" s="11">
        <v>141.26515096</v>
      </c>
      <c r="S54" s="200">
        <v>130.96311559999998</v>
      </c>
      <c r="T54" s="200">
        <v>128.09054399999999</v>
      </c>
      <c r="U54" s="202">
        <f t="shared" si="23"/>
        <v>-2.1934203281889442</v>
      </c>
    </row>
    <row r="55" spans="1:21" ht="11.1" customHeight="1" x14ac:dyDescent="0.25">
      <c r="A55" s="9" t="s">
        <v>52</v>
      </c>
      <c r="B55" s="125">
        <v>297.66603449999997</v>
      </c>
      <c r="C55" s="11">
        <v>315.1218015</v>
      </c>
      <c r="D55" s="200">
        <v>306.19533999999999</v>
      </c>
      <c r="E55" s="200">
        <v>316.14554950000002</v>
      </c>
      <c r="F55" s="202">
        <f t="shared" si="20"/>
        <v>3.2496279989107757</v>
      </c>
      <c r="G55" s="125">
        <v>6.0775427999999998</v>
      </c>
      <c r="H55" s="11">
        <v>9.729488400000001</v>
      </c>
      <c r="I55" s="200">
        <v>26.7374568</v>
      </c>
      <c r="J55" s="200">
        <v>39.533503360000012</v>
      </c>
      <c r="K55" s="202">
        <f t="shared" si="21"/>
        <v>47.858128975078927</v>
      </c>
      <c r="L55" s="135">
        <v>7.3749999999999996E-2</v>
      </c>
      <c r="M55" s="10">
        <v>0.31907999999999997</v>
      </c>
      <c r="N55" s="200">
        <v>6.829288</v>
      </c>
      <c r="O55" s="200">
        <v>9.4501328000000004</v>
      </c>
      <c r="P55" s="202">
        <f t="shared" ref="P55:P58" si="24">((O55/N55)-1)*100</f>
        <v>38.376545256255135</v>
      </c>
      <c r="Q55" s="125">
        <v>180.05236115199997</v>
      </c>
      <c r="R55" s="11">
        <v>159.5349276</v>
      </c>
      <c r="S55" s="200">
        <v>114.3210816</v>
      </c>
      <c r="T55" s="200">
        <v>109.238438</v>
      </c>
      <c r="U55" s="202">
        <f t="shared" si="23"/>
        <v>-4.4459372924617213</v>
      </c>
    </row>
    <row r="56" spans="1:21" ht="11.1" customHeight="1" x14ac:dyDescent="0.25">
      <c r="A56" s="9" t="s">
        <v>53</v>
      </c>
      <c r="B56" s="125">
        <v>271.28931829999999</v>
      </c>
      <c r="C56" s="11">
        <v>287.99640299999999</v>
      </c>
      <c r="D56" s="200">
        <v>289.40722849999997</v>
      </c>
      <c r="E56" s="200">
        <v>296.68967199999997</v>
      </c>
      <c r="F56" s="202">
        <f t="shared" si="20"/>
        <v>2.5163308939258222</v>
      </c>
      <c r="G56" s="125">
        <v>169.10868365600001</v>
      </c>
      <c r="H56" s="11">
        <v>201.38906660799998</v>
      </c>
      <c r="I56" s="200">
        <v>228.44765080000002</v>
      </c>
      <c r="J56" s="200">
        <v>243.90719995999999</v>
      </c>
      <c r="K56" s="202">
        <f t="shared" si="21"/>
        <v>6.7672173935088509</v>
      </c>
      <c r="L56" s="125">
        <v>44.545426023999994</v>
      </c>
      <c r="M56" s="11">
        <v>45.74843891199999</v>
      </c>
      <c r="N56" s="200">
        <v>52.046274799999999</v>
      </c>
      <c r="O56" s="200">
        <v>51.633992800000016</v>
      </c>
      <c r="P56" s="202">
        <f t="shared" si="24"/>
        <v>-0.79214507010207935</v>
      </c>
      <c r="Q56" s="125">
        <v>31.682127103999999</v>
      </c>
      <c r="R56" s="11">
        <v>29.850369000000001</v>
      </c>
      <c r="S56" s="200">
        <v>25.087066800000002</v>
      </c>
      <c r="T56" s="200">
        <v>25.779593999999999</v>
      </c>
      <c r="U56" s="202">
        <f t="shared" si="23"/>
        <v>2.7604949016996949</v>
      </c>
    </row>
    <row r="57" spans="1:21" ht="11.1" customHeight="1" x14ac:dyDescent="0.25">
      <c r="A57" s="9" t="s">
        <v>35</v>
      </c>
      <c r="B57" s="125">
        <v>271.86349899999993</v>
      </c>
      <c r="C57" s="11">
        <v>284.12047799999999</v>
      </c>
      <c r="D57" s="200">
        <v>274.19740000000002</v>
      </c>
      <c r="E57" s="200">
        <v>288.59893</v>
      </c>
      <c r="F57" s="202">
        <f t="shared" si="20"/>
        <v>5.2522489272327055</v>
      </c>
      <c r="G57" s="125">
        <v>1669.5120978799998</v>
      </c>
      <c r="H57" s="11">
        <v>1729.0648045280002</v>
      </c>
      <c r="I57" s="200">
        <v>1861.0866542999997</v>
      </c>
      <c r="J57" s="200">
        <v>1822.9135193400002</v>
      </c>
      <c r="K57" s="202">
        <f t="shared" si="21"/>
        <v>-2.051120772469206</v>
      </c>
      <c r="L57" s="125">
        <v>290.45937030400006</v>
      </c>
      <c r="M57" s="11">
        <v>293.79725508399997</v>
      </c>
      <c r="N57" s="200">
        <v>317.3992528</v>
      </c>
      <c r="O57" s="200">
        <v>304.84431919999997</v>
      </c>
      <c r="P57" s="202">
        <f t="shared" si="24"/>
        <v>-3.9555649514748992</v>
      </c>
      <c r="Q57" s="125">
        <v>555.1303079818224</v>
      </c>
      <c r="R57" s="11">
        <v>615.68537323550061</v>
      </c>
      <c r="S57" s="200">
        <v>634.60344720000001</v>
      </c>
      <c r="T57" s="200">
        <v>630.4504300000001</v>
      </c>
      <c r="U57" s="202">
        <f t="shared" si="23"/>
        <v>-0.65442714159903437</v>
      </c>
    </row>
    <row r="58" spans="1:21" ht="11.1" customHeight="1" x14ac:dyDescent="0.25">
      <c r="A58" s="14" t="s">
        <v>36</v>
      </c>
      <c r="B58" s="126">
        <v>318.72117520994266</v>
      </c>
      <c r="C58" s="16">
        <v>304.07126399999999</v>
      </c>
      <c r="D58" s="201">
        <v>295.23709500000001</v>
      </c>
      <c r="E58" s="201">
        <v>302.34834981313088</v>
      </c>
      <c r="F58" s="202">
        <f t="shared" si="20"/>
        <v>2.408658984105938</v>
      </c>
      <c r="G58" s="126">
        <v>787.99683903652044</v>
      </c>
      <c r="H58" s="16">
        <v>689.98945835200004</v>
      </c>
      <c r="I58" s="201">
        <v>706.61473520000004</v>
      </c>
      <c r="J58" s="201">
        <v>715.44651937859783</v>
      </c>
      <c r="K58" s="202">
        <f t="shared" si="21"/>
        <v>1.2498726305357977</v>
      </c>
      <c r="L58" s="126">
        <v>59.74043780454965</v>
      </c>
      <c r="M58" s="16">
        <v>62.372072504000002</v>
      </c>
      <c r="N58" s="201">
        <v>65.741426399999995</v>
      </c>
      <c r="O58" s="201">
        <v>63.185934814179788</v>
      </c>
      <c r="P58" s="202">
        <f t="shared" si="24"/>
        <v>-3.8871860952201742</v>
      </c>
      <c r="Q58" s="126">
        <v>404.88696279999999</v>
      </c>
      <c r="R58" s="16">
        <v>336.72947197680094</v>
      </c>
      <c r="S58" s="201">
        <v>323.66502500000001</v>
      </c>
      <c r="T58" s="201">
        <v>322.44661487848362</v>
      </c>
      <c r="U58" s="202">
        <f t="shared" si="23"/>
        <v>-0.37644169972224084</v>
      </c>
    </row>
    <row r="59" spans="1:21" ht="14.1" hidden="1" customHeight="1" x14ac:dyDescent="0.25">
      <c r="A59" s="287" t="s">
        <v>186</v>
      </c>
      <c r="B59" s="291">
        <v>3847.5920562423489</v>
      </c>
      <c r="C59" s="288">
        <f>SUM(C46:C57)</f>
        <v>3635.9677681999997</v>
      </c>
      <c r="D59" s="289">
        <f>SUM(D47:D57)</f>
        <v>3666.5897854917012</v>
      </c>
      <c r="E59" s="289">
        <f>SUM(E47:E58)</f>
        <v>4034.0398012045102</v>
      </c>
      <c r="F59" s="290">
        <f>((E59/D59)-1)*100</f>
        <v>10.021574193185433</v>
      </c>
      <c r="G59" s="288">
        <v>33780.94700890487</v>
      </c>
      <c r="H59" s="288">
        <v>30663.787691643236</v>
      </c>
      <c r="I59" s="289">
        <f>SUM(I47:I57)</f>
        <v>3908.6117894605404</v>
      </c>
      <c r="J59" s="289">
        <f>SUM(J47:J58)</f>
        <v>4712.5122779760959</v>
      </c>
      <c r="K59" s="290">
        <f>((J59/I59)-1)*100</f>
        <v>20.567417073326389</v>
      </c>
      <c r="L59" s="288">
        <v>173258.66324709987</v>
      </c>
      <c r="M59" s="288">
        <v>159118.8092171067</v>
      </c>
      <c r="N59" s="289">
        <f>SUM(N47:N57)</f>
        <v>646.66859719999991</v>
      </c>
      <c r="O59" s="289">
        <f>SUM(O47:O58)</f>
        <v>709.02504961417969</v>
      </c>
      <c r="P59" s="290">
        <f>((O59/N59)-1)*100</f>
        <v>9.6427215863235105</v>
      </c>
      <c r="Q59" s="288">
        <v>192919.58622447916</v>
      </c>
      <c r="R59" s="288">
        <v>174327.08260498915</v>
      </c>
      <c r="S59" s="289">
        <f>SUM(S47:S57)</f>
        <v>7707.7985479908857</v>
      </c>
      <c r="T59" s="289">
        <f>SUM(T47:T58)</f>
        <v>8121.644082727651</v>
      </c>
      <c r="U59" s="290">
        <f>((T59/S59)-1)*100</f>
        <v>5.3691794376831359</v>
      </c>
    </row>
    <row r="60" spans="1:21" ht="14.1" customHeight="1" x14ac:dyDescent="0.25">
      <c r="A60" s="234" t="s">
        <v>26</v>
      </c>
      <c r="B60" s="235">
        <v>3847.5920562423489</v>
      </c>
      <c r="C60" s="236">
        <f>SUM(C47:C58)</f>
        <v>3940.0390321999998</v>
      </c>
      <c r="D60" s="237">
        <f>SUM(D47:D58)</f>
        <v>3961.8268804917011</v>
      </c>
      <c r="E60" s="237">
        <f>SUM(E47:E58)</f>
        <v>4034.0398012045102</v>
      </c>
      <c r="F60" s="238">
        <f>((E60/D60)-1)*100</f>
        <v>1.8227177231895375</v>
      </c>
      <c r="G60" s="236">
        <v>33780.94700890487</v>
      </c>
      <c r="H60" s="236">
        <v>33259.223359128606</v>
      </c>
      <c r="I60" s="237">
        <f>SUM(I47:I58)</f>
        <v>4615.2265246605402</v>
      </c>
      <c r="J60" s="237">
        <f>SUM(J47:J58)</f>
        <v>4712.5122779760959</v>
      </c>
      <c r="K60" s="238">
        <f>((J60/I60)-1)*100</f>
        <v>2.1079301914159299</v>
      </c>
      <c r="L60" s="236">
        <v>173258.66324709987</v>
      </c>
      <c r="M60" s="236">
        <v>176149.67439979623</v>
      </c>
      <c r="N60" s="237">
        <f>SUM(N47:N58)</f>
        <v>712.41002359999993</v>
      </c>
      <c r="O60" s="237">
        <f>SUM(O47:O58)</f>
        <v>709.02504961417969</v>
      </c>
      <c r="P60" s="238">
        <f>((O60/N60)-1)*100</f>
        <v>-0.47514407064558339</v>
      </c>
      <c r="Q60" s="236">
        <v>192919.58622447916</v>
      </c>
      <c r="R60" s="236">
        <v>189922.91683994033</v>
      </c>
      <c r="S60" s="237">
        <f>SUM(S47:S58)</f>
        <v>8031.463572990886</v>
      </c>
      <c r="T60" s="237">
        <f>SUM(T47:T58)</f>
        <v>8121.644082727651</v>
      </c>
      <c r="U60" s="238">
        <f>((T60/S60)-1)*100</f>
        <v>1.1228403007396359</v>
      </c>
    </row>
    <row r="61" spans="1:21" ht="9" customHeight="1" x14ac:dyDescent="0.25">
      <c r="A61" s="4" t="s">
        <v>140</v>
      </c>
      <c r="B61" s="187"/>
      <c r="C61" s="187"/>
      <c r="D61" s="187"/>
      <c r="E61" s="187"/>
      <c r="F61" s="188"/>
      <c r="G61" s="187"/>
      <c r="H61" s="187"/>
      <c r="I61" s="187"/>
      <c r="J61" s="187"/>
      <c r="K61" s="188"/>
      <c r="L61" s="187"/>
      <c r="M61" s="187"/>
      <c r="N61" s="187"/>
      <c r="O61" s="187"/>
      <c r="P61" s="188"/>
      <c r="Q61" s="187"/>
      <c r="R61" s="187"/>
      <c r="S61" s="187"/>
      <c r="T61" s="187"/>
      <c r="U61" s="188"/>
    </row>
    <row r="62" spans="1:21" ht="9" customHeight="1" x14ac:dyDescent="0.25">
      <c r="A62" s="215" t="s">
        <v>159</v>
      </c>
      <c r="B62" s="5"/>
      <c r="C62" s="5"/>
      <c r="D62" s="137"/>
      <c r="E62" s="137"/>
      <c r="F62" s="137"/>
      <c r="G62" s="138"/>
      <c r="H62" s="138"/>
      <c r="I62" s="138"/>
      <c r="J62" s="138"/>
      <c r="K62" s="139"/>
      <c r="L62" s="129"/>
      <c r="M62" s="129"/>
      <c r="N62" s="129"/>
      <c r="O62" s="129"/>
      <c r="P62" s="140"/>
      <c r="Q62" s="129"/>
      <c r="R62" s="129"/>
      <c r="S62" s="129"/>
      <c r="T62" s="129"/>
      <c r="U62" s="65"/>
    </row>
    <row r="63" spans="1:21" ht="9" customHeight="1" x14ac:dyDescent="0.25">
      <c r="A63" s="160" t="s">
        <v>173</v>
      </c>
      <c r="B63" s="5"/>
      <c r="C63" s="5"/>
      <c r="D63" s="137"/>
      <c r="E63" s="137"/>
      <c r="F63" s="137"/>
      <c r="G63" s="138"/>
      <c r="H63" s="138"/>
      <c r="I63" s="138"/>
      <c r="J63" s="138"/>
      <c r="K63" s="139"/>
      <c r="L63" s="138"/>
      <c r="M63" s="138"/>
      <c r="N63" s="138"/>
      <c r="O63" s="138"/>
      <c r="P63" s="139"/>
      <c r="Q63" s="138"/>
      <c r="R63" s="138"/>
      <c r="S63" s="138"/>
      <c r="T63" s="138"/>
      <c r="U63" s="65"/>
    </row>
    <row r="64" spans="1:21" ht="9" customHeight="1" x14ac:dyDescent="0.25">
      <c r="A64" s="191" t="s">
        <v>174</v>
      </c>
      <c r="D64" s="121"/>
      <c r="E64" s="121"/>
      <c r="F64" s="121"/>
      <c r="K64" s="127"/>
    </row>
  </sheetData>
  <mergeCells count="15">
    <mergeCell ref="Q24:U24"/>
    <mergeCell ref="L24:P24"/>
    <mergeCell ref="G24:K24"/>
    <mergeCell ref="A24:A25"/>
    <mergeCell ref="B24:F24"/>
    <mergeCell ref="B3:F3"/>
    <mergeCell ref="A3:A4"/>
    <mergeCell ref="G3:K3"/>
    <mergeCell ref="L3:P3"/>
    <mergeCell ref="Q3:U3"/>
    <mergeCell ref="Q44:U44"/>
    <mergeCell ref="L44:P44"/>
    <mergeCell ref="G44:K44"/>
    <mergeCell ref="B44:F44"/>
    <mergeCell ref="A44:A45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P66"/>
  <sheetViews>
    <sheetView showGridLines="0" zoomScaleNormal="100" workbookViewId="0">
      <selection activeCell="K18" sqref="K18"/>
    </sheetView>
  </sheetViews>
  <sheetFormatPr baseColWidth="10" defaultColWidth="6" defaultRowHeight="11.25" customHeight="1" x14ac:dyDescent="0.25"/>
  <cols>
    <col min="1" max="1" width="10.77734375" style="94" customWidth="1"/>
    <col min="2" max="2" width="3.44140625" style="94" customWidth="1"/>
    <col min="3" max="14" width="4.6640625" style="94" customWidth="1"/>
    <col min="15" max="15" width="5.6640625" style="94" customWidth="1"/>
    <col min="16" max="16" width="7.109375" style="94" customWidth="1"/>
    <col min="17" max="16384" width="6" style="94"/>
  </cols>
  <sheetData>
    <row r="1" spans="1:16" ht="20.25" customHeight="1" x14ac:dyDescent="0.25">
      <c r="A1" s="29" t="s">
        <v>211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25" customHeight="1" x14ac:dyDescent="0.25">
      <c r="A2" s="29" t="s">
        <v>37</v>
      </c>
      <c r="B2" s="1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19"/>
    </row>
    <row r="3" spans="1:16" ht="5.0999999999999996" customHeight="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2"/>
    </row>
    <row r="4" spans="1:16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2" t="s">
        <v>26</v>
      </c>
      <c r="P4" s="96"/>
    </row>
    <row r="5" spans="1:16" ht="12.95" customHeight="1" x14ac:dyDescent="0.25">
      <c r="A5" s="366" t="s">
        <v>24</v>
      </c>
      <c r="B5" s="243">
        <v>2024</v>
      </c>
      <c r="C5" s="244">
        <v>152747.34135027282</v>
      </c>
      <c r="D5" s="244">
        <v>133442.2649060002</v>
      </c>
      <c r="E5" s="244">
        <v>146185.64207024424</v>
      </c>
      <c r="F5" s="244">
        <v>146782.96902402947</v>
      </c>
      <c r="G5" s="244">
        <v>159167.43631533772</v>
      </c>
      <c r="H5" s="244">
        <v>155098.14956310173</v>
      </c>
      <c r="I5" s="244">
        <v>161227.99773179684</v>
      </c>
      <c r="J5" s="244">
        <v>158745.18923724809</v>
      </c>
      <c r="K5" s="244">
        <v>157099.2405799728</v>
      </c>
      <c r="L5" s="244">
        <v>162143.98190507948</v>
      </c>
      <c r="M5" s="244">
        <v>156803.58154946525</v>
      </c>
      <c r="N5" s="244">
        <v>169793.7733449371</v>
      </c>
      <c r="O5" s="245">
        <f>SUM(C5:N5)</f>
        <v>1859237.5675774855</v>
      </c>
      <c r="P5" s="95"/>
    </row>
    <row r="6" spans="1:16" ht="12.95" customHeight="1" x14ac:dyDescent="0.25">
      <c r="A6" s="367"/>
      <c r="B6" s="246" t="s">
        <v>177</v>
      </c>
      <c r="C6" s="247">
        <v>162485.99678845794</v>
      </c>
      <c r="D6" s="247">
        <v>141033.06829812046</v>
      </c>
      <c r="E6" s="247">
        <v>152573.22602219993</v>
      </c>
      <c r="F6" s="247">
        <v>151333.47356132232</v>
      </c>
      <c r="G6" s="247">
        <v>163016.06642364134</v>
      </c>
      <c r="H6" s="247">
        <v>164551.54702000003</v>
      </c>
      <c r="I6" s="247">
        <v>174002.95217194219</v>
      </c>
      <c r="J6" s="247">
        <v>167906.24556999994</v>
      </c>
      <c r="K6" s="247">
        <v>164428.33431245471</v>
      </c>
      <c r="L6" s="247">
        <v>166953.81389399996</v>
      </c>
      <c r="M6" s="247">
        <v>160940.73592475773</v>
      </c>
      <c r="N6" s="247">
        <v>173857.62450093398</v>
      </c>
      <c r="O6" s="248">
        <f>SUM(C6:N6)</f>
        <v>1943083.0844878308</v>
      </c>
      <c r="P6" s="95"/>
    </row>
    <row r="7" spans="1:16" ht="11.1" customHeight="1" x14ac:dyDescent="0.25">
      <c r="A7" s="69" t="s">
        <v>3</v>
      </c>
      <c r="B7" s="70" t="s">
        <v>162</v>
      </c>
      <c r="C7" s="105">
        <v>65.375</v>
      </c>
      <c r="D7" s="105">
        <v>53.7393</v>
      </c>
      <c r="E7" s="105">
        <v>58.246000000000002</v>
      </c>
      <c r="F7" s="105">
        <v>53.188000000000002</v>
      </c>
      <c r="G7" s="105">
        <v>44.76</v>
      </c>
      <c r="H7" s="105">
        <v>59.263000000000005</v>
      </c>
      <c r="I7" s="105">
        <v>56.313900000000004</v>
      </c>
      <c r="J7" s="105">
        <v>61.927500000000002</v>
      </c>
      <c r="K7" s="105">
        <v>66.376000000000005</v>
      </c>
      <c r="L7" s="105">
        <v>64.798000000000002</v>
      </c>
      <c r="M7" s="105">
        <v>81.646180000000001</v>
      </c>
      <c r="N7" s="105">
        <v>73.575666670000004</v>
      </c>
      <c r="O7" s="245">
        <f>SUM(C7:N7)</f>
        <v>739.20854666999992</v>
      </c>
      <c r="P7" s="95"/>
    </row>
    <row r="8" spans="1:16" ht="11.1" customHeight="1" x14ac:dyDescent="0.25">
      <c r="A8" s="69"/>
      <c r="B8" s="70" t="s">
        <v>161</v>
      </c>
      <c r="C8" s="105">
        <v>65.857450699546206</v>
      </c>
      <c r="D8" s="105">
        <v>54.378</v>
      </c>
      <c r="E8" s="105">
        <v>58.890500000000003</v>
      </c>
      <c r="F8" s="105">
        <v>60.518801206252199</v>
      </c>
      <c r="G8" s="105">
        <v>45.650600000000004</v>
      </c>
      <c r="H8" s="105">
        <v>60.8172</v>
      </c>
      <c r="I8" s="105">
        <v>57.313000000000002</v>
      </c>
      <c r="J8" s="105">
        <v>61.323100000000004</v>
      </c>
      <c r="K8" s="105">
        <v>65.026299999999992</v>
      </c>
      <c r="L8" s="105">
        <v>65.625540000000001</v>
      </c>
      <c r="M8" s="105">
        <v>78.295999999999992</v>
      </c>
      <c r="N8" s="105">
        <v>75.566999999999993</v>
      </c>
      <c r="O8" s="245">
        <f t="shared" ref="O8:O58" si="0">SUM(C8:N8)</f>
        <v>749.26349190579845</v>
      </c>
      <c r="P8" s="95"/>
    </row>
    <row r="9" spans="1:16" ht="11.1" customHeight="1" x14ac:dyDescent="0.25">
      <c r="A9" s="69" t="s">
        <v>4</v>
      </c>
      <c r="B9" s="70" t="s">
        <v>162</v>
      </c>
      <c r="C9" s="105">
        <v>4458.6977231246428</v>
      </c>
      <c r="D9" s="105">
        <v>2417.1518000000001</v>
      </c>
      <c r="E9" s="105">
        <v>2700.8388</v>
      </c>
      <c r="F9" s="105">
        <v>2257.4705159940136</v>
      </c>
      <c r="G9" s="105">
        <v>4061.6183000000001</v>
      </c>
      <c r="H9" s="105">
        <v>3063.518</v>
      </c>
      <c r="I9" s="105">
        <v>3744.1878845000001</v>
      </c>
      <c r="J9" s="105">
        <v>2827.4557239999999</v>
      </c>
      <c r="K9" s="105">
        <v>2989.2671</v>
      </c>
      <c r="L9" s="105">
        <v>2756.3926574999996</v>
      </c>
      <c r="M9" s="105">
        <v>2376.8179</v>
      </c>
      <c r="N9" s="105">
        <v>3753.4173699999997</v>
      </c>
      <c r="O9" s="245">
        <f t="shared" si="0"/>
        <v>37406.833775118663</v>
      </c>
      <c r="P9" s="95"/>
    </row>
    <row r="10" spans="1:16" ht="11.1" customHeight="1" x14ac:dyDescent="0.25">
      <c r="A10" s="69"/>
      <c r="B10" s="70" t="s">
        <v>161</v>
      </c>
      <c r="C10" s="105">
        <v>4673.8970016462499</v>
      </c>
      <c r="D10" s="105">
        <v>2577.6935505231099</v>
      </c>
      <c r="E10" s="105">
        <v>2798.4723800000002</v>
      </c>
      <c r="F10" s="105">
        <v>2413.2932700000001</v>
      </c>
      <c r="G10" s="105">
        <v>4141.3524171833596</v>
      </c>
      <c r="H10" s="105">
        <v>3123.1801000000005</v>
      </c>
      <c r="I10" s="105">
        <v>3856.1869000000002</v>
      </c>
      <c r="J10" s="105">
        <v>2894.9227000000001</v>
      </c>
      <c r="K10" s="105">
        <v>3053.7309</v>
      </c>
      <c r="L10" s="105">
        <v>2790.6601000000001</v>
      </c>
      <c r="M10" s="105">
        <v>2374.1871676388168</v>
      </c>
      <c r="N10" s="105">
        <v>3717.4353000000001</v>
      </c>
      <c r="O10" s="245">
        <f t="shared" si="0"/>
        <v>38415.011786991534</v>
      </c>
      <c r="P10" s="95"/>
    </row>
    <row r="11" spans="1:16" ht="11.1" customHeight="1" x14ac:dyDescent="0.25">
      <c r="A11" s="73" t="s">
        <v>31</v>
      </c>
      <c r="B11" s="70" t="s">
        <v>162</v>
      </c>
      <c r="C11" s="105">
        <v>58.707843213289337</v>
      </c>
      <c r="D11" s="105">
        <v>50.121942258755006</v>
      </c>
      <c r="E11" s="105">
        <v>56.305887146088381</v>
      </c>
      <c r="F11" s="105">
        <v>68.570999999999998</v>
      </c>
      <c r="G11" s="105">
        <v>57.788600000000002</v>
      </c>
      <c r="H11" s="105">
        <v>58.396999999999998</v>
      </c>
      <c r="I11" s="105">
        <v>63.261132749999994</v>
      </c>
      <c r="J11" s="105">
        <v>58.660915200000005</v>
      </c>
      <c r="K11" s="105">
        <v>54.691000000000003</v>
      </c>
      <c r="L11" s="105">
        <v>56.974000000000004</v>
      </c>
      <c r="M11" s="105">
        <v>54.710000000000008</v>
      </c>
      <c r="N11" s="105">
        <v>58.5869</v>
      </c>
      <c r="O11" s="245">
        <f t="shared" si="0"/>
        <v>696.77622056813289</v>
      </c>
      <c r="P11" s="95"/>
    </row>
    <row r="12" spans="1:16" ht="11.1" customHeight="1" x14ac:dyDescent="0.25">
      <c r="A12" s="73"/>
      <c r="B12" s="70" t="s">
        <v>161</v>
      </c>
      <c r="C12" s="105">
        <v>56.440200000000004</v>
      </c>
      <c r="D12" s="105">
        <v>49.133279059801403</v>
      </c>
      <c r="E12" s="105">
        <v>53.996499999999997</v>
      </c>
      <c r="F12" s="105">
        <v>64.652500000000003</v>
      </c>
      <c r="G12" s="105">
        <v>54.697199999999995</v>
      </c>
      <c r="H12" s="105">
        <v>55.454000000000001</v>
      </c>
      <c r="I12" s="105">
        <v>61.7288</v>
      </c>
      <c r="J12" s="105">
        <v>55.230400000000003</v>
      </c>
      <c r="K12" s="105">
        <v>52.593499999999999</v>
      </c>
      <c r="L12" s="105">
        <v>55.042900000000003</v>
      </c>
      <c r="M12" s="105">
        <v>52.211969999999994</v>
      </c>
      <c r="N12" s="105">
        <v>55.928600000000003</v>
      </c>
      <c r="O12" s="245">
        <f t="shared" si="0"/>
        <v>667.10984905980126</v>
      </c>
      <c r="P12" s="95"/>
    </row>
    <row r="13" spans="1:16" ht="11.1" customHeight="1" x14ac:dyDescent="0.25">
      <c r="A13" s="69" t="s">
        <v>18</v>
      </c>
      <c r="B13" s="70" t="s">
        <v>162</v>
      </c>
      <c r="C13" s="105">
        <v>13562.121596697893</v>
      </c>
      <c r="D13" s="105">
        <v>12200.253999999999</v>
      </c>
      <c r="E13" s="105">
        <v>12537.266</v>
      </c>
      <c r="F13" s="105">
        <v>13874.827435894842</v>
      </c>
      <c r="G13" s="105">
        <v>14105.936692500001</v>
      </c>
      <c r="H13" s="105">
        <v>13735.6871128</v>
      </c>
      <c r="I13" s="105">
        <v>15347.241984600001</v>
      </c>
      <c r="J13" s="105">
        <v>14270.368181599999</v>
      </c>
      <c r="K13" s="105">
        <v>13602.0687375</v>
      </c>
      <c r="L13" s="105">
        <v>13402.868368999998</v>
      </c>
      <c r="M13" s="105">
        <v>12807.81478026</v>
      </c>
      <c r="N13" s="105">
        <v>13007.568630000002</v>
      </c>
      <c r="O13" s="245">
        <f t="shared" si="0"/>
        <v>162454.02352085273</v>
      </c>
      <c r="P13" s="95"/>
    </row>
    <row r="14" spans="1:16" ht="11.1" customHeight="1" x14ac:dyDescent="0.25">
      <c r="A14" s="69"/>
      <c r="B14" s="70" t="s">
        <v>161</v>
      </c>
      <c r="C14" s="105">
        <v>14224.3866007421</v>
      </c>
      <c r="D14" s="105">
        <v>12619.4787059752</v>
      </c>
      <c r="E14" s="105">
        <v>12931.654999999999</v>
      </c>
      <c r="F14" s="105">
        <v>14390.0452</v>
      </c>
      <c r="G14" s="105">
        <v>15188.456597758544</v>
      </c>
      <c r="H14" s="105">
        <v>14192.60132</v>
      </c>
      <c r="I14" s="105">
        <v>15815.469599999999</v>
      </c>
      <c r="J14" s="105">
        <v>14637.453</v>
      </c>
      <c r="K14" s="105">
        <v>13913.714931201257</v>
      </c>
      <c r="L14" s="105">
        <v>13645.1656</v>
      </c>
      <c r="M14" s="105">
        <v>12994.0779163928</v>
      </c>
      <c r="N14" s="105">
        <v>13555.909299999999</v>
      </c>
      <c r="O14" s="245">
        <f t="shared" si="0"/>
        <v>168108.41377206991</v>
      </c>
      <c r="P14" s="95"/>
    </row>
    <row r="15" spans="1:16" ht="11.1" customHeight="1" x14ac:dyDescent="0.25">
      <c r="A15" s="69" t="s">
        <v>132</v>
      </c>
      <c r="B15" s="70" t="s">
        <v>162</v>
      </c>
      <c r="C15" s="105">
        <v>96.24967058153581</v>
      </c>
      <c r="D15" s="105">
        <v>66.679199999999994</v>
      </c>
      <c r="E15" s="105">
        <v>70.173000000000002</v>
      </c>
      <c r="F15" s="105">
        <v>96.620999999999995</v>
      </c>
      <c r="G15" s="105">
        <v>78.536100000000005</v>
      </c>
      <c r="H15" s="105">
        <v>82.243932549999997</v>
      </c>
      <c r="I15" s="105">
        <v>89.066532500000008</v>
      </c>
      <c r="J15" s="105">
        <v>92.003415199999992</v>
      </c>
      <c r="K15" s="105">
        <v>76.107399999999998</v>
      </c>
      <c r="L15" s="105">
        <v>78.846787514219997</v>
      </c>
      <c r="M15" s="105">
        <v>80.144999999999996</v>
      </c>
      <c r="N15" s="105">
        <v>123.2131</v>
      </c>
      <c r="O15" s="245">
        <f t="shared" si="0"/>
        <v>1029.8851383457556</v>
      </c>
      <c r="P15" s="95"/>
    </row>
    <row r="16" spans="1:16" ht="11.1" customHeight="1" x14ac:dyDescent="0.25">
      <c r="A16" s="69"/>
      <c r="B16" s="70" t="s">
        <v>161</v>
      </c>
      <c r="C16" s="105">
        <v>90.424390000000002</v>
      </c>
      <c r="D16" s="105">
        <v>65.602552783760302</v>
      </c>
      <c r="E16" s="105">
        <v>70.124600000000001</v>
      </c>
      <c r="F16" s="105">
        <v>94.621369999999999</v>
      </c>
      <c r="G16" s="105">
        <v>76.182699999999997</v>
      </c>
      <c r="H16" s="105">
        <v>80.311399999999992</v>
      </c>
      <c r="I16" s="105">
        <v>86.519599999999997</v>
      </c>
      <c r="J16" s="105">
        <v>89.694900000000004</v>
      </c>
      <c r="K16" s="105">
        <v>73.871194785321805</v>
      </c>
      <c r="L16" s="105">
        <v>77.166550000000001</v>
      </c>
      <c r="M16" s="105">
        <v>77.961049799999998</v>
      </c>
      <c r="N16" s="105">
        <v>119.43516</v>
      </c>
      <c r="O16" s="245">
        <f t="shared" si="0"/>
        <v>1001.9154673690821</v>
      </c>
      <c r="P16" s="95"/>
    </row>
    <row r="17" spans="1:16" ht="11.1" customHeight="1" x14ac:dyDescent="0.25">
      <c r="A17" s="73" t="s">
        <v>0</v>
      </c>
      <c r="B17" s="70" t="s">
        <v>162</v>
      </c>
      <c r="C17" s="105">
        <v>287.66122880885956</v>
      </c>
      <c r="D17" s="105">
        <v>257.36391695727087</v>
      </c>
      <c r="E17" s="105">
        <v>242.17234799666579</v>
      </c>
      <c r="F17" s="105">
        <v>261.3537</v>
      </c>
      <c r="G17" s="105">
        <v>268.77710000000002</v>
      </c>
      <c r="H17" s="105">
        <v>270.363</v>
      </c>
      <c r="I17" s="105">
        <v>311.11789999999996</v>
      </c>
      <c r="J17" s="105">
        <v>277.99258959999997</v>
      </c>
      <c r="K17" s="105">
        <v>299.49318625000001</v>
      </c>
      <c r="L17" s="105">
        <v>306.28151450000001</v>
      </c>
      <c r="M17" s="105">
        <v>319.17579999999998</v>
      </c>
      <c r="N17" s="105">
        <v>336.55610000000001</v>
      </c>
      <c r="O17" s="245">
        <f t="shared" si="0"/>
        <v>3438.3083841127964</v>
      </c>
      <c r="P17" s="95"/>
    </row>
    <row r="18" spans="1:16" ht="11.1" customHeight="1" x14ac:dyDescent="0.25">
      <c r="A18" s="73"/>
      <c r="B18" s="70" t="s">
        <v>161</v>
      </c>
      <c r="C18" s="105">
        <v>287.56897487738792</v>
      </c>
      <c r="D18" s="105">
        <v>257.64396937046183</v>
      </c>
      <c r="E18" s="105">
        <v>242.24304999999998</v>
      </c>
      <c r="F18" s="105">
        <v>258.30065999999999</v>
      </c>
      <c r="G18" s="105">
        <v>266.28151000000003</v>
      </c>
      <c r="H18" s="105">
        <v>268.81614000000002</v>
      </c>
      <c r="I18" s="105">
        <v>306.81280000000004</v>
      </c>
      <c r="J18" s="105">
        <v>275.74649999999997</v>
      </c>
      <c r="K18" s="105">
        <v>297.38524307188055</v>
      </c>
      <c r="L18" s="105">
        <v>299.71269000000001</v>
      </c>
      <c r="M18" s="105">
        <v>317.41758436537441</v>
      </c>
      <c r="N18" s="105">
        <v>335.2835</v>
      </c>
      <c r="O18" s="245">
        <f t="shared" si="0"/>
        <v>3413.2126216851052</v>
      </c>
      <c r="P18" s="95"/>
    </row>
    <row r="19" spans="1:16" ht="11.1" customHeight="1" x14ac:dyDescent="0.25">
      <c r="A19" s="74" t="s">
        <v>15</v>
      </c>
      <c r="B19" s="70" t="s">
        <v>162</v>
      </c>
      <c r="C19" s="105">
        <v>41.347999999999999</v>
      </c>
      <c r="D19" s="105">
        <v>38.961399999999998</v>
      </c>
      <c r="E19" s="105">
        <v>38.357999999999997</v>
      </c>
      <c r="F19" s="105">
        <v>38.109000000000002</v>
      </c>
      <c r="G19" s="105">
        <v>37.606000000000002</v>
      </c>
      <c r="H19" s="105">
        <v>34.418999999999997</v>
      </c>
      <c r="I19" s="105">
        <v>35.671999999999997</v>
      </c>
      <c r="J19" s="105">
        <v>33.618000000000002</v>
      </c>
      <c r="K19" s="105">
        <v>29.402999999999999</v>
      </c>
      <c r="L19" s="105">
        <v>28.603999999999999</v>
      </c>
      <c r="M19" s="105">
        <v>29.894100000000002</v>
      </c>
      <c r="N19" s="105">
        <v>32.408000000000001</v>
      </c>
      <c r="O19" s="245">
        <f t="shared" si="0"/>
        <v>418.40049999999997</v>
      </c>
      <c r="P19" s="95"/>
    </row>
    <row r="20" spans="1:16" ht="11.1" customHeight="1" x14ac:dyDescent="0.25">
      <c r="A20" s="73"/>
      <c r="B20" s="70" t="s">
        <v>161</v>
      </c>
      <c r="C20" s="105">
        <v>43.048000000000002</v>
      </c>
      <c r="D20" s="105">
        <v>40.542999999999999</v>
      </c>
      <c r="E20" s="105">
        <v>40.015206999999997</v>
      </c>
      <c r="F20" s="105">
        <v>39.255699999999997</v>
      </c>
      <c r="G20" s="105">
        <v>38.462800000000001</v>
      </c>
      <c r="H20" s="105">
        <v>36.617699999999999</v>
      </c>
      <c r="I20" s="105">
        <v>36.781999999999996</v>
      </c>
      <c r="J20" s="105">
        <v>34.683300000000003</v>
      </c>
      <c r="K20" s="105">
        <v>35.658000000000001</v>
      </c>
      <c r="L20" s="105">
        <v>32.143300000000004</v>
      </c>
      <c r="M20" s="105">
        <v>31.415800000000001</v>
      </c>
      <c r="N20" s="105">
        <v>33.417000000000002</v>
      </c>
      <c r="O20" s="245">
        <f t="shared" si="0"/>
        <v>442.04180699999995</v>
      </c>
      <c r="P20" s="95"/>
    </row>
    <row r="21" spans="1:16" ht="11.1" customHeight="1" x14ac:dyDescent="0.25">
      <c r="A21" s="69" t="s">
        <v>32</v>
      </c>
      <c r="B21" s="70" t="s">
        <v>162</v>
      </c>
      <c r="C21" s="105">
        <v>286.10333850367448</v>
      </c>
      <c r="D21" s="105">
        <v>220.97800000000001</v>
      </c>
      <c r="E21" s="105">
        <v>239.5504</v>
      </c>
      <c r="F21" s="105">
        <v>278.21129999999999</v>
      </c>
      <c r="G21" s="105">
        <v>272.26599999999996</v>
      </c>
      <c r="H21" s="105">
        <v>321.69211280000002</v>
      </c>
      <c r="I21" s="105">
        <v>348.55033125</v>
      </c>
      <c r="J21" s="105">
        <v>348.79755280000001</v>
      </c>
      <c r="K21" s="105">
        <v>350.41319999999996</v>
      </c>
      <c r="L21" s="105">
        <v>350.68188750000002</v>
      </c>
      <c r="M21" s="105">
        <v>356.35361005000004</v>
      </c>
      <c r="N21" s="105">
        <v>331.31488999999999</v>
      </c>
      <c r="O21" s="245">
        <f t="shared" si="0"/>
        <v>3704.9126229036747</v>
      </c>
      <c r="P21" s="95"/>
    </row>
    <row r="22" spans="1:16" ht="11.1" customHeight="1" x14ac:dyDescent="0.25">
      <c r="A22" s="69"/>
      <c r="B22" s="70" t="s">
        <v>161</v>
      </c>
      <c r="C22" s="105">
        <v>275.76288729099201</v>
      </c>
      <c r="D22" s="105">
        <v>213.48048277490199</v>
      </c>
      <c r="E22" s="105">
        <v>231.56890000000001</v>
      </c>
      <c r="F22" s="105">
        <v>285.68650000000002</v>
      </c>
      <c r="G22" s="105">
        <v>266.34805734687609</v>
      </c>
      <c r="H22" s="105">
        <v>317.40346</v>
      </c>
      <c r="I22" s="105">
        <v>342.35669999999999</v>
      </c>
      <c r="J22" s="105">
        <v>344.4701</v>
      </c>
      <c r="K22" s="105">
        <v>346.14742000000001</v>
      </c>
      <c r="L22" s="105">
        <v>351.92798999999997</v>
      </c>
      <c r="M22" s="105">
        <v>352.96433877903399</v>
      </c>
      <c r="N22" s="105">
        <v>336.23559</v>
      </c>
      <c r="O22" s="245">
        <f t="shared" si="0"/>
        <v>3664.3524261918046</v>
      </c>
      <c r="P22" s="95"/>
    </row>
    <row r="23" spans="1:16" ht="11.1" customHeight="1" x14ac:dyDescent="0.25">
      <c r="A23" s="69" t="s">
        <v>17</v>
      </c>
      <c r="B23" s="70" t="s">
        <v>162</v>
      </c>
      <c r="C23" s="105">
        <v>72.227999999999994</v>
      </c>
      <c r="D23" s="105">
        <v>76.573299999999989</v>
      </c>
      <c r="E23" s="105">
        <v>71.2607</v>
      </c>
      <c r="F23" s="105">
        <v>85.316999999999993</v>
      </c>
      <c r="G23" s="105">
        <v>73.162999999999997</v>
      </c>
      <c r="H23" s="105">
        <v>75.411000000000001</v>
      </c>
      <c r="I23" s="105">
        <v>76.472999999999999</v>
      </c>
      <c r="J23" s="105">
        <v>81.653000000000006</v>
      </c>
      <c r="K23" s="105">
        <v>65.805000000000007</v>
      </c>
      <c r="L23" s="105">
        <v>65.133979035487897</v>
      </c>
      <c r="M23" s="105">
        <v>70.417000000000002</v>
      </c>
      <c r="N23" s="105">
        <v>99.971999999999994</v>
      </c>
      <c r="O23" s="245">
        <f t="shared" si="0"/>
        <v>913.40697903548789</v>
      </c>
      <c r="P23" s="95"/>
    </row>
    <row r="24" spans="1:16" ht="11.1" customHeight="1" x14ac:dyDescent="0.25">
      <c r="A24" s="69"/>
      <c r="B24" s="70" t="s">
        <v>161</v>
      </c>
      <c r="C24" s="105">
        <v>70.472999999999999</v>
      </c>
      <c r="D24" s="105">
        <v>77.556592255822395</v>
      </c>
      <c r="E24" s="105">
        <v>70.139480000000006</v>
      </c>
      <c r="F24" s="105">
        <v>83.7059</v>
      </c>
      <c r="G24" s="105">
        <v>71.772199999999998</v>
      </c>
      <c r="H24" s="105">
        <v>73.016400000000004</v>
      </c>
      <c r="I24" s="105">
        <v>74.472999999999999</v>
      </c>
      <c r="J24" s="105">
        <v>80.655000000000001</v>
      </c>
      <c r="K24" s="105">
        <v>63.805094268051903</v>
      </c>
      <c r="L24" s="105">
        <v>63.133899999999997</v>
      </c>
      <c r="M24" s="105">
        <v>67.417299999999997</v>
      </c>
      <c r="N24" s="105">
        <v>98.163700000000006</v>
      </c>
      <c r="O24" s="245">
        <f t="shared" si="0"/>
        <v>894.31156652387426</v>
      </c>
      <c r="P24" s="95"/>
    </row>
    <row r="25" spans="1:16" ht="11.1" customHeight="1" x14ac:dyDescent="0.25">
      <c r="A25" s="69" t="s">
        <v>39</v>
      </c>
      <c r="B25" s="70" t="s">
        <v>162</v>
      </c>
      <c r="C25" s="105">
        <v>86.592299999999994</v>
      </c>
      <c r="D25" s="105">
        <v>79.021000000000001</v>
      </c>
      <c r="E25" s="105">
        <v>81.307869999999994</v>
      </c>
      <c r="F25" s="105">
        <v>90.504599999999996</v>
      </c>
      <c r="G25" s="105">
        <v>88.678489999999996</v>
      </c>
      <c r="H25" s="105">
        <v>122.039</v>
      </c>
      <c r="I25" s="105">
        <v>127.2291</v>
      </c>
      <c r="J25" s="105">
        <v>110.73100000000001</v>
      </c>
      <c r="K25" s="105">
        <v>85.147999999999996</v>
      </c>
      <c r="L25" s="105">
        <v>105.10939114401999</v>
      </c>
      <c r="M25" s="105">
        <v>115.35740800000001</v>
      </c>
      <c r="N25" s="105">
        <v>122.83556999999999</v>
      </c>
      <c r="O25" s="245">
        <f t="shared" si="0"/>
        <v>1214.5537291440201</v>
      </c>
      <c r="P25" s="95"/>
    </row>
    <row r="26" spans="1:16" ht="11.1" customHeight="1" x14ac:dyDescent="0.25">
      <c r="A26" s="69"/>
      <c r="B26" s="70" t="s">
        <v>161</v>
      </c>
      <c r="C26" s="105">
        <v>84.757248514510096</v>
      </c>
      <c r="D26" s="105">
        <v>77.044345483581097</v>
      </c>
      <c r="E26" s="105">
        <v>78.762499999999989</v>
      </c>
      <c r="F26" s="105">
        <v>88.628</v>
      </c>
      <c r="G26" s="105">
        <v>91.079859999999996</v>
      </c>
      <c r="H26" s="105">
        <v>124.99561</v>
      </c>
      <c r="I26" s="105">
        <v>124.66329999999999</v>
      </c>
      <c r="J26" s="105">
        <v>112.1002</v>
      </c>
      <c r="K26" s="105">
        <v>83.189499999999995</v>
      </c>
      <c r="L26" s="105">
        <v>102.6644</v>
      </c>
      <c r="M26" s="105">
        <v>113.74543268201761</v>
      </c>
      <c r="N26" s="105">
        <v>122.28973999999999</v>
      </c>
      <c r="O26" s="245">
        <f t="shared" si="0"/>
        <v>1203.9201366801085</v>
      </c>
      <c r="P26" s="95"/>
    </row>
    <row r="27" spans="1:16" ht="11.1" customHeight="1" x14ac:dyDescent="0.25">
      <c r="A27" s="69" t="s">
        <v>38</v>
      </c>
      <c r="B27" s="70" t="s">
        <v>162</v>
      </c>
      <c r="C27" s="105">
        <v>6456.8739221163414</v>
      </c>
      <c r="D27" s="105">
        <v>6371.1035359678945</v>
      </c>
      <c r="E27" s="105">
        <v>8113.3446354519001</v>
      </c>
      <c r="F27" s="105">
        <v>9582.9479963102094</v>
      </c>
      <c r="G27" s="105">
        <v>9467.8489999999983</v>
      </c>
      <c r="H27" s="105">
        <v>8419.612000000001</v>
      </c>
      <c r="I27" s="105">
        <v>8483.3682000000008</v>
      </c>
      <c r="J27" s="105">
        <v>8288.1378999999997</v>
      </c>
      <c r="K27" s="105">
        <v>8261.6125499999998</v>
      </c>
      <c r="L27" s="105">
        <v>7789.4379840000001</v>
      </c>
      <c r="M27" s="105">
        <v>7596.8487999999998</v>
      </c>
      <c r="N27" s="105">
        <v>7559.8392833333301</v>
      </c>
      <c r="O27" s="245">
        <f t="shared" si="0"/>
        <v>96390.975807179697</v>
      </c>
      <c r="P27" s="95"/>
    </row>
    <row r="28" spans="1:16" ht="11.1" customHeight="1" x14ac:dyDescent="0.25">
      <c r="A28" s="69"/>
      <c r="B28" s="70" t="s">
        <v>161</v>
      </c>
      <c r="C28" s="105">
        <v>6610.3764753220803</v>
      </c>
      <c r="D28" s="105">
        <v>6529.8442244774797</v>
      </c>
      <c r="E28" s="105">
        <v>8951.5709999999999</v>
      </c>
      <c r="F28" s="105">
        <v>8344.7487999999994</v>
      </c>
      <c r="G28" s="105">
        <v>9477.8583099999996</v>
      </c>
      <c r="H28" s="105">
        <v>8507.6991500000004</v>
      </c>
      <c r="I28" s="105">
        <v>8639.5468999999994</v>
      </c>
      <c r="J28" s="105">
        <v>8399.2895999999982</v>
      </c>
      <c r="K28" s="105">
        <v>8400.8906000000006</v>
      </c>
      <c r="L28" s="105">
        <v>8211.7682999999997</v>
      </c>
      <c r="M28" s="105">
        <v>7546.1682631048207</v>
      </c>
      <c r="N28" s="105">
        <v>6971.8664000000008</v>
      </c>
      <c r="O28" s="245">
        <f t="shared" si="0"/>
        <v>96591.628022904377</v>
      </c>
      <c r="P28" s="95"/>
    </row>
    <row r="29" spans="1:16" ht="11.1" customHeight="1" x14ac:dyDescent="0.25">
      <c r="A29" s="69" t="s">
        <v>16</v>
      </c>
      <c r="B29" s="70" t="s">
        <v>162</v>
      </c>
      <c r="C29" s="105">
        <v>655.74790524098398</v>
      </c>
      <c r="D29" s="105">
        <v>731.1915300379784</v>
      </c>
      <c r="E29" s="105">
        <v>877.53577925700552</v>
      </c>
      <c r="F29" s="105">
        <v>872.38819999999998</v>
      </c>
      <c r="G29" s="105">
        <v>876.93</v>
      </c>
      <c r="H29" s="105">
        <v>780.23699999999997</v>
      </c>
      <c r="I29" s="105">
        <v>801.7938903999999</v>
      </c>
      <c r="J29" s="105">
        <v>788.94665840000005</v>
      </c>
      <c r="K29" s="105">
        <v>741.41338750000011</v>
      </c>
      <c r="L29" s="105">
        <v>782.22742349336181</v>
      </c>
      <c r="M29" s="105">
        <v>808.43669999999997</v>
      </c>
      <c r="N29" s="105">
        <v>852.59829999999999</v>
      </c>
      <c r="O29" s="245">
        <f t="shared" si="0"/>
        <v>9569.4467743293299</v>
      </c>
      <c r="P29" s="95"/>
    </row>
    <row r="30" spans="1:16" ht="11.1" customHeight="1" x14ac:dyDescent="0.25">
      <c r="A30" s="69"/>
      <c r="B30" s="70" t="s">
        <v>161</v>
      </c>
      <c r="C30" s="105">
        <v>646.97443736425498</v>
      </c>
      <c r="D30" s="105">
        <v>712.30214943911483</v>
      </c>
      <c r="E30" s="105">
        <v>853.48970000000008</v>
      </c>
      <c r="F30" s="105">
        <v>750.3093100000001</v>
      </c>
      <c r="G30" s="105">
        <v>845.78230000000008</v>
      </c>
      <c r="H30" s="105">
        <v>748.7038</v>
      </c>
      <c r="I30" s="105">
        <v>773.75239999999997</v>
      </c>
      <c r="J30" s="105">
        <v>776.13830000000007</v>
      </c>
      <c r="K30" s="105">
        <v>736.78770905090141</v>
      </c>
      <c r="L30" s="105">
        <v>764.12820000000011</v>
      </c>
      <c r="M30" s="105">
        <v>795.55446413633308</v>
      </c>
      <c r="N30" s="105">
        <v>839.28790000000004</v>
      </c>
      <c r="O30" s="245">
        <f t="shared" si="0"/>
        <v>9243.2106699906035</v>
      </c>
      <c r="P30" s="95"/>
    </row>
    <row r="31" spans="1:16" ht="11.1" customHeight="1" x14ac:dyDescent="0.25">
      <c r="A31" s="69" t="s">
        <v>30</v>
      </c>
      <c r="B31" s="70" t="s">
        <v>162</v>
      </c>
      <c r="C31" s="105">
        <v>25367.267302403612</v>
      </c>
      <c r="D31" s="105">
        <v>21048.086712365792</v>
      </c>
      <c r="E31" s="105">
        <v>25974.340851070861</v>
      </c>
      <c r="F31" s="105">
        <v>26480.36456820395</v>
      </c>
      <c r="G31" s="105">
        <v>26082.597275</v>
      </c>
      <c r="H31" s="105">
        <v>25234.968095050001</v>
      </c>
      <c r="I31" s="105">
        <v>26726.216436849998</v>
      </c>
      <c r="J31" s="105">
        <v>24841.024380800001</v>
      </c>
      <c r="K31" s="105">
        <v>24842.983510000002</v>
      </c>
      <c r="L31" s="105">
        <v>26905.157341659749</v>
      </c>
      <c r="M31" s="105">
        <v>25649.326489523999</v>
      </c>
      <c r="N31" s="105">
        <v>26036.770000000004</v>
      </c>
      <c r="O31" s="245">
        <f t="shared" si="0"/>
        <v>305189.10296292795</v>
      </c>
      <c r="P31" s="95"/>
    </row>
    <row r="32" spans="1:16" ht="11.1" customHeight="1" x14ac:dyDescent="0.25">
      <c r="A32" s="69"/>
      <c r="B32" s="70" t="s">
        <v>161</v>
      </c>
      <c r="C32" s="105">
        <v>26646.225803348399</v>
      </c>
      <c r="D32" s="105">
        <v>21759.457389297793</v>
      </c>
      <c r="E32" s="105">
        <v>27074.833500000001</v>
      </c>
      <c r="F32" s="105">
        <v>27496.786399999997</v>
      </c>
      <c r="G32" s="105">
        <v>27464.212900000002</v>
      </c>
      <c r="H32" s="105">
        <v>26066.429450000003</v>
      </c>
      <c r="I32" s="105">
        <v>27675.308099999998</v>
      </c>
      <c r="J32" s="105">
        <v>25648.189899999998</v>
      </c>
      <c r="K32" s="105">
        <v>25524.064840013441</v>
      </c>
      <c r="L32" s="105">
        <v>28118.668900000001</v>
      </c>
      <c r="M32" s="105">
        <v>26556.835300528674</v>
      </c>
      <c r="N32" s="105">
        <v>26932.959400000003</v>
      </c>
      <c r="O32" s="245">
        <f t="shared" si="0"/>
        <v>316963.97188318829</v>
      </c>
      <c r="P32" s="95"/>
    </row>
    <row r="33" spans="1:16" ht="11.1" customHeight="1" x14ac:dyDescent="0.25">
      <c r="A33" s="69" t="s">
        <v>92</v>
      </c>
      <c r="B33" s="70" t="s">
        <v>162</v>
      </c>
      <c r="C33" s="105">
        <v>3030.1737383046238</v>
      </c>
      <c r="D33" s="105">
        <v>1454.4555000000003</v>
      </c>
      <c r="E33" s="105">
        <v>1843.3352405576204</v>
      </c>
      <c r="F33" s="105">
        <v>2780.6878398016584</v>
      </c>
      <c r="G33" s="105">
        <v>1401.22173</v>
      </c>
      <c r="H33" s="105">
        <v>2238.0896548999995</v>
      </c>
      <c r="I33" s="105">
        <v>1856.93356945</v>
      </c>
      <c r="J33" s="105">
        <v>2127.9124176</v>
      </c>
      <c r="K33" s="105">
        <v>2327.9920799999995</v>
      </c>
      <c r="L33" s="105">
        <v>2112.4571367499998</v>
      </c>
      <c r="M33" s="105">
        <v>2454.1789537999998</v>
      </c>
      <c r="N33" s="105">
        <v>1614.39877</v>
      </c>
      <c r="O33" s="245">
        <f t="shared" si="0"/>
        <v>25241.8366311639</v>
      </c>
      <c r="P33" s="95"/>
    </row>
    <row r="34" spans="1:16" ht="11.1" customHeight="1" x14ac:dyDescent="0.25">
      <c r="A34" s="69"/>
      <c r="B34" s="70" t="s">
        <v>161</v>
      </c>
      <c r="C34" s="105">
        <v>3085.4241369231695</v>
      </c>
      <c r="D34" s="105">
        <v>1472.971747617856</v>
      </c>
      <c r="E34" s="105">
        <v>1903.3340000000001</v>
      </c>
      <c r="F34" s="105">
        <v>2905.0860199999997</v>
      </c>
      <c r="G34" s="105">
        <v>1444.49224</v>
      </c>
      <c r="H34" s="105">
        <v>2286.0210000000002</v>
      </c>
      <c r="I34" s="105">
        <v>1891.6128719421802</v>
      </c>
      <c r="J34" s="105">
        <v>2161.6538999999998</v>
      </c>
      <c r="K34" s="105">
        <v>2363.6569</v>
      </c>
      <c r="L34" s="105">
        <v>2204.9676340000001</v>
      </c>
      <c r="M34" s="105">
        <v>2515.8222299999998</v>
      </c>
      <c r="N34" s="105">
        <v>1665.0916999999999</v>
      </c>
      <c r="O34" s="245">
        <f t="shared" si="0"/>
        <v>25900.134380483203</v>
      </c>
      <c r="P34" s="95"/>
    </row>
    <row r="35" spans="1:16" ht="11.1" customHeight="1" x14ac:dyDescent="0.25">
      <c r="A35" s="69" t="s">
        <v>182</v>
      </c>
      <c r="B35" s="70" t="s">
        <v>162</v>
      </c>
      <c r="C35" s="105">
        <v>76561.609348832586</v>
      </c>
      <c r="D35" s="105">
        <v>70702.551308195034</v>
      </c>
      <c r="E35" s="105">
        <v>73560.996295631965</v>
      </c>
      <c r="F35" s="105">
        <v>68899.642766697609</v>
      </c>
      <c r="G35" s="105">
        <v>81083.523957237689</v>
      </c>
      <c r="H35" s="105">
        <v>80772.671478461707</v>
      </c>
      <c r="I35" s="105">
        <v>81340.61945439683</v>
      </c>
      <c r="J35" s="105">
        <v>83714.466859248103</v>
      </c>
      <c r="K35" s="105">
        <v>82762.998808722783</v>
      </c>
      <c r="L35" s="105">
        <v>85931.566891665192</v>
      </c>
      <c r="M35" s="105">
        <v>82741.524685015247</v>
      </c>
      <c r="N35" s="105">
        <v>89931.732396187101</v>
      </c>
      <c r="O35" s="245">
        <f t="shared" si="0"/>
        <v>958003.90425029187</v>
      </c>
      <c r="P35" s="95"/>
    </row>
    <row r="36" spans="1:16" ht="11.1" customHeight="1" x14ac:dyDescent="0.25">
      <c r="A36" s="69"/>
      <c r="B36" s="70" t="s">
        <v>161</v>
      </c>
      <c r="C36" s="105">
        <v>83501.981755912217</v>
      </c>
      <c r="D36" s="105">
        <v>76571.23100504074</v>
      </c>
      <c r="E36" s="105">
        <v>77145.006083</v>
      </c>
      <c r="F36" s="105">
        <v>72660.443180999995</v>
      </c>
      <c r="G36" s="105">
        <v>82224.853618687805</v>
      </c>
      <c r="H36" s="105">
        <v>88014.2739</v>
      </c>
      <c r="I36" s="105">
        <v>92643.516600000003</v>
      </c>
      <c r="J36" s="105">
        <v>91082.690839999996</v>
      </c>
      <c r="K36" s="105">
        <v>88557.121042730912</v>
      </c>
      <c r="L36" s="105">
        <v>88492.29</v>
      </c>
      <c r="M36" s="105">
        <v>85373.467529460089</v>
      </c>
      <c r="N36" s="105">
        <v>92720.335199999987</v>
      </c>
      <c r="O36" s="245">
        <f t="shared" si="0"/>
        <v>1018987.2107558318</v>
      </c>
      <c r="P36" s="95"/>
    </row>
    <row r="37" spans="1:16" ht="11.1" customHeight="1" x14ac:dyDescent="0.25">
      <c r="A37" s="69" t="s">
        <v>10</v>
      </c>
      <c r="B37" s="70" t="s">
        <v>162</v>
      </c>
      <c r="C37" s="105">
        <v>10355.712520599998</v>
      </c>
      <c r="D37" s="105">
        <v>8019.8951054999998</v>
      </c>
      <c r="E37" s="105">
        <v>8881.9862699999994</v>
      </c>
      <c r="F37" s="105">
        <v>9129.8998384000006</v>
      </c>
      <c r="G37" s="105">
        <v>9253.0503855999996</v>
      </c>
      <c r="H37" s="105">
        <v>8139.68452574</v>
      </c>
      <c r="I37" s="105">
        <v>9850.3098728000004</v>
      </c>
      <c r="J37" s="105">
        <v>8931.8118844000001</v>
      </c>
      <c r="K37" s="105">
        <v>9371.7900650000011</v>
      </c>
      <c r="L37" s="105">
        <v>9421.1117041999987</v>
      </c>
      <c r="M37" s="105">
        <v>10005.948654940001</v>
      </c>
      <c r="N37" s="105">
        <v>12630.034362080003</v>
      </c>
      <c r="O37" s="245">
        <f t="shared" si="0"/>
        <v>113991.23518925998</v>
      </c>
      <c r="P37" s="95"/>
    </row>
    <row r="38" spans="1:16" ht="11.1" customHeight="1" x14ac:dyDescent="0.25">
      <c r="A38" s="69"/>
      <c r="B38" s="70" t="s">
        <v>161</v>
      </c>
      <c r="C38" s="105">
        <v>10648.630000000001</v>
      </c>
      <c r="D38" s="105">
        <v>8269.1643999999997</v>
      </c>
      <c r="E38" s="105">
        <v>9129.1200000000008</v>
      </c>
      <c r="F38" s="105">
        <v>8993.4413189999996</v>
      </c>
      <c r="G38" s="105">
        <v>9058.7250889000006</v>
      </c>
      <c r="H38" s="105">
        <v>8577.9484000000011</v>
      </c>
      <c r="I38" s="105">
        <v>9218.2110000000011</v>
      </c>
      <c r="J38" s="105">
        <v>9146.0810000000001</v>
      </c>
      <c r="K38" s="105">
        <v>9414.9610000000011</v>
      </c>
      <c r="L38" s="105">
        <v>9476.5071000000007</v>
      </c>
      <c r="M38" s="105">
        <v>10245.290149999999</v>
      </c>
      <c r="N38" s="105">
        <v>12696.213400000001</v>
      </c>
      <c r="O38" s="245">
        <f t="shared" si="0"/>
        <v>114874.2928579</v>
      </c>
      <c r="P38" s="95"/>
    </row>
    <row r="39" spans="1:16" ht="11.1" customHeight="1" x14ac:dyDescent="0.25">
      <c r="A39" s="69" t="s">
        <v>61</v>
      </c>
      <c r="B39" s="70" t="s">
        <v>162</v>
      </c>
      <c r="C39" s="105">
        <v>2049.88762880886</v>
      </c>
      <c r="D39" s="105">
        <v>1700.4193780575488</v>
      </c>
      <c r="E39" s="105">
        <v>1999.9625041766028</v>
      </c>
      <c r="F39" s="105">
        <v>1907.3967579970067</v>
      </c>
      <c r="G39" s="105">
        <v>1832.6232137499999</v>
      </c>
      <c r="H39" s="105">
        <v>2012.944</v>
      </c>
      <c r="I39" s="105">
        <v>2145.2849999999999</v>
      </c>
      <c r="J39" s="105">
        <v>2143.4022464</v>
      </c>
      <c r="K39" s="105">
        <v>2160.96785</v>
      </c>
      <c r="L39" s="105">
        <v>2051.0130544999997</v>
      </c>
      <c r="M39" s="105">
        <v>2120.413057102</v>
      </c>
      <c r="N39" s="105">
        <v>2858.88227333333</v>
      </c>
      <c r="O39" s="245">
        <f t="shared" si="0"/>
        <v>24983.196964125345</v>
      </c>
      <c r="P39" s="95"/>
    </row>
    <row r="40" spans="1:16" ht="11.1" customHeight="1" x14ac:dyDescent="0.25">
      <c r="A40" s="69"/>
      <c r="B40" s="70" t="s">
        <v>161</v>
      </c>
      <c r="C40" s="105">
        <v>2018.4613301237998</v>
      </c>
      <c r="D40" s="105">
        <v>1683.5108477601193</v>
      </c>
      <c r="E40" s="105">
        <v>1990.9321500000003</v>
      </c>
      <c r="F40" s="105">
        <v>2028.3529800000001</v>
      </c>
      <c r="G40" s="105">
        <v>1868.6324200866386</v>
      </c>
      <c r="H40" s="105">
        <v>2047.3226</v>
      </c>
      <c r="I40" s="105">
        <v>2235.2372</v>
      </c>
      <c r="J40" s="105">
        <v>2173.3687999999997</v>
      </c>
      <c r="K40" s="105">
        <v>2196.421792023838</v>
      </c>
      <c r="L40" s="105">
        <v>2125.7411999999999</v>
      </c>
      <c r="M40" s="105">
        <v>2209.2931299999996</v>
      </c>
      <c r="N40" s="105">
        <v>2938.5639499999997</v>
      </c>
      <c r="O40" s="245">
        <f t="shared" si="0"/>
        <v>25515.838399994394</v>
      </c>
      <c r="P40" s="95"/>
    </row>
    <row r="41" spans="1:16" ht="11.1" customHeight="1" x14ac:dyDescent="0.25">
      <c r="A41" s="69" t="s">
        <v>62</v>
      </c>
      <c r="B41" s="70" t="s">
        <v>162</v>
      </c>
      <c r="C41" s="105">
        <v>835.61900000000003</v>
      </c>
      <c r="D41" s="105">
        <v>580.84607346500502</v>
      </c>
      <c r="E41" s="105">
        <v>659.56500000000005</v>
      </c>
      <c r="F41" s="105">
        <v>700.84299999999996</v>
      </c>
      <c r="G41" s="105">
        <v>736.47199999999998</v>
      </c>
      <c r="H41" s="105">
        <v>675.62699999999995</v>
      </c>
      <c r="I41" s="105">
        <v>767.28200000000004</v>
      </c>
      <c r="J41" s="105">
        <v>773.93920000000003</v>
      </c>
      <c r="K41" s="105">
        <v>730.04654999999991</v>
      </c>
      <c r="L41" s="105">
        <v>768.17179999999996</v>
      </c>
      <c r="M41" s="105">
        <v>639.59071735200007</v>
      </c>
      <c r="N41" s="105">
        <v>933.34990999999991</v>
      </c>
      <c r="O41" s="245">
        <f t="shared" si="0"/>
        <v>8801.3522508170063</v>
      </c>
      <c r="P41" s="95"/>
    </row>
    <row r="42" spans="1:16" ht="11.1" customHeight="1" x14ac:dyDescent="0.25">
      <c r="A42" s="69"/>
      <c r="B42" s="70" t="s">
        <v>161</v>
      </c>
      <c r="C42" s="105">
        <v>800.02512906210814</v>
      </c>
      <c r="D42" s="105">
        <v>564.00374064299001</v>
      </c>
      <c r="E42" s="105">
        <v>642.11149999999998</v>
      </c>
      <c r="F42" s="105">
        <v>714.19049999999993</v>
      </c>
      <c r="G42" s="105">
        <v>745.16226299999994</v>
      </c>
      <c r="H42" s="105">
        <v>664.73500000000001</v>
      </c>
      <c r="I42" s="105">
        <v>770.97159999999997</v>
      </c>
      <c r="J42" s="105">
        <v>768.21019999999999</v>
      </c>
      <c r="K42" s="105">
        <v>724.68428362683915</v>
      </c>
      <c r="L42" s="105">
        <v>774.16462999999999</v>
      </c>
      <c r="M42" s="105">
        <v>644.31020000000001</v>
      </c>
      <c r="N42" s="105">
        <v>938.90977999999996</v>
      </c>
      <c r="O42" s="245">
        <f t="shared" si="0"/>
        <v>8751.4788263319351</v>
      </c>
      <c r="P42" s="95"/>
    </row>
    <row r="43" spans="1:16" ht="11.1" customHeight="1" x14ac:dyDescent="0.25">
      <c r="A43" s="69" t="s">
        <v>19</v>
      </c>
      <c r="B43" s="70" t="s">
        <v>162</v>
      </c>
      <c r="C43" s="105">
        <v>12.951000000000001</v>
      </c>
      <c r="D43" s="105">
        <v>13.991</v>
      </c>
      <c r="E43" s="105">
        <v>12.308</v>
      </c>
      <c r="F43" s="105">
        <v>13.4415</v>
      </c>
      <c r="G43" s="105">
        <v>12.053637500000001</v>
      </c>
      <c r="H43" s="105">
        <v>9.8312000000000008</v>
      </c>
      <c r="I43" s="105">
        <v>20.952999999999999</v>
      </c>
      <c r="J43" s="105">
        <v>22.087</v>
      </c>
      <c r="K43" s="105">
        <v>13.238</v>
      </c>
      <c r="L43" s="105">
        <v>15.6299075</v>
      </c>
      <c r="M43" s="105">
        <v>19.923999999999999</v>
      </c>
      <c r="N43" s="105">
        <v>14.558</v>
      </c>
      <c r="O43" s="245">
        <f t="shared" si="0"/>
        <v>180.96624499999999</v>
      </c>
      <c r="P43" s="95"/>
    </row>
    <row r="44" spans="1:16" ht="11.1" customHeight="1" x14ac:dyDescent="0.25">
      <c r="A44" s="69"/>
      <c r="B44" s="70" t="s">
        <v>161</v>
      </c>
      <c r="C44" s="105">
        <v>12.342000000000001</v>
      </c>
      <c r="D44" s="105">
        <v>14.291</v>
      </c>
      <c r="E44" s="105">
        <v>12.4109</v>
      </c>
      <c r="F44" s="105">
        <v>13.034800000000001</v>
      </c>
      <c r="G44" s="105">
        <v>11.4369</v>
      </c>
      <c r="H44" s="105">
        <v>9.6294000000000004</v>
      </c>
      <c r="I44" s="105">
        <v>20.0198</v>
      </c>
      <c r="J44" s="105">
        <v>22.215400000000002</v>
      </c>
      <c r="K44" s="105">
        <v>12.738300000000001</v>
      </c>
      <c r="L44" s="105">
        <v>14.731909999999999</v>
      </c>
      <c r="M44" s="105">
        <v>44.594700629312811</v>
      </c>
      <c r="N44" s="105">
        <v>15.2508</v>
      </c>
      <c r="O44" s="245">
        <f t="shared" si="0"/>
        <v>202.69591062931281</v>
      </c>
      <c r="P44" s="95"/>
    </row>
    <row r="45" spans="1:16" ht="11.1" customHeight="1" x14ac:dyDescent="0.25">
      <c r="A45" s="69" t="s">
        <v>40</v>
      </c>
      <c r="B45" s="70" t="s">
        <v>162</v>
      </c>
      <c r="C45" s="105">
        <v>26.5185</v>
      </c>
      <c r="D45" s="105">
        <v>20.856593340656833</v>
      </c>
      <c r="E45" s="105">
        <v>20.6754</v>
      </c>
      <c r="F45" s="105">
        <v>81.080799999999996</v>
      </c>
      <c r="G45" s="105">
        <v>43.916200000000003</v>
      </c>
      <c r="H45" s="105">
        <v>33.935000000000002</v>
      </c>
      <c r="I45" s="105">
        <v>55.655999999999999</v>
      </c>
      <c r="J45" s="105">
        <v>48.6325</v>
      </c>
      <c r="K45" s="105">
        <v>45.606000000000002</v>
      </c>
      <c r="L45" s="105">
        <v>45.091535870178703</v>
      </c>
      <c r="M45" s="105">
        <v>71.643489000000002</v>
      </c>
      <c r="N45" s="105">
        <v>39.660000000000004</v>
      </c>
      <c r="O45" s="245">
        <f t="shared" si="0"/>
        <v>533.27201821083554</v>
      </c>
      <c r="P45" s="95"/>
    </row>
    <row r="46" spans="1:16" ht="11.1" customHeight="1" x14ac:dyDescent="0.25">
      <c r="A46" s="69"/>
      <c r="B46" s="70" t="s">
        <v>161</v>
      </c>
      <c r="C46" s="105">
        <v>27.836130096287949</v>
      </c>
      <c r="D46" s="105">
        <v>20.062819999999999</v>
      </c>
      <c r="E46" s="105">
        <v>19.815942</v>
      </c>
      <c r="F46" s="105">
        <v>69.456199999999995</v>
      </c>
      <c r="G46" s="105">
        <v>41.329332000000001</v>
      </c>
      <c r="H46" s="105">
        <v>31.872799999999998</v>
      </c>
      <c r="I46" s="105">
        <v>53.004199999999997</v>
      </c>
      <c r="J46" s="105">
        <v>46.021299999999997</v>
      </c>
      <c r="K46" s="105">
        <v>42.620800000000003</v>
      </c>
      <c r="L46" s="105">
        <v>42.853999999999999</v>
      </c>
      <c r="M46" s="105">
        <v>69.311929367623904</v>
      </c>
      <c r="N46" s="105">
        <v>38.34798</v>
      </c>
      <c r="O46" s="245">
        <f t="shared" si="0"/>
        <v>502.53343346391182</v>
      </c>
      <c r="P46" s="95"/>
    </row>
    <row r="47" spans="1:16" ht="11.1" customHeight="1" x14ac:dyDescent="0.25">
      <c r="A47" s="69" t="s">
        <v>29</v>
      </c>
      <c r="B47" s="70" t="s">
        <v>162</v>
      </c>
      <c r="C47" s="105">
        <v>2845.218580886381</v>
      </c>
      <c r="D47" s="105">
        <v>2412.0753574597447</v>
      </c>
      <c r="E47" s="105">
        <v>2269.9414355219096</v>
      </c>
      <c r="F47" s="105">
        <v>2674.7491501956774</v>
      </c>
      <c r="G47" s="105">
        <v>2495.2382337499998</v>
      </c>
      <c r="H47" s="105">
        <v>2494.5760763500002</v>
      </c>
      <c r="I47" s="105">
        <v>2487.9536345000001</v>
      </c>
      <c r="J47" s="105">
        <v>2676.5858168</v>
      </c>
      <c r="K47" s="105">
        <v>2488.7279575000002</v>
      </c>
      <c r="L47" s="105">
        <v>2560.9615635</v>
      </c>
      <c r="M47" s="105">
        <v>2749.3995</v>
      </c>
      <c r="N47" s="105">
        <v>2871.7024999999999</v>
      </c>
      <c r="O47" s="245">
        <f t="shared" si="0"/>
        <v>31027.129806463712</v>
      </c>
      <c r="P47" s="95"/>
    </row>
    <row r="48" spans="1:16" ht="11.1" customHeight="1" x14ac:dyDescent="0.25">
      <c r="A48" s="69"/>
      <c r="B48" s="70" t="s">
        <v>161</v>
      </c>
      <c r="C48" s="105">
        <v>2871.4004713155705</v>
      </c>
      <c r="D48" s="105">
        <v>2307.7960375000002</v>
      </c>
      <c r="E48" s="105">
        <v>2243.4469999999997</v>
      </c>
      <c r="F48" s="105">
        <v>2763.41545</v>
      </c>
      <c r="G48" s="105">
        <v>2554.3634000000006</v>
      </c>
      <c r="H48" s="105">
        <v>2505.9095999999995</v>
      </c>
      <c r="I48" s="105">
        <v>2577.2143999999998</v>
      </c>
      <c r="J48" s="105">
        <v>2714.8018000000002</v>
      </c>
      <c r="K48" s="105">
        <v>2528.9157979688566</v>
      </c>
      <c r="L48" s="105">
        <v>2574.9792000000002</v>
      </c>
      <c r="M48" s="105">
        <v>2760.1406999999999</v>
      </c>
      <c r="N48" s="105">
        <v>2930.7422709339808</v>
      </c>
      <c r="O48" s="245">
        <f t="shared" si="0"/>
        <v>31333.126127718409</v>
      </c>
      <c r="P48" s="95"/>
    </row>
    <row r="49" spans="1:16" ht="11.1" customHeight="1" x14ac:dyDescent="0.25">
      <c r="A49" s="69" t="s">
        <v>33</v>
      </c>
      <c r="B49" s="70" t="s">
        <v>162</v>
      </c>
      <c r="C49" s="105">
        <v>189.84594541827707</v>
      </c>
      <c r="D49" s="105">
        <v>181.71010000000001</v>
      </c>
      <c r="E49" s="105">
        <v>162.28117</v>
      </c>
      <c r="F49" s="105">
        <v>204.14605453446299</v>
      </c>
      <c r="G49" s="105">
        <v>220.06539999999998</v>
      </c>
      <c r="H49" s="105">
        <v>218.17324439999999</v>
      </c>
      <c r="I49" s="105">
        <v>215.97651934999999</v>
      </c>
      <c r="J49" s="105">
        <v>255.59100000000001</v>
      </c>
      <c r="K49" s="105">
        <v>223.77500000000001</v>
      </c>
      <c r="L49" s="105">
        <v>205.51150000000001</v>
      </c>
      <c r="M49" s="105">
        <v>214.77848900000001</v>
      </c>
      <c r="N49" s="105">
        <v>216.36959999999999</v>
      </c>
      <c r="O49" s="245">
        <f t="shared" si="0"/>
        <v>2508.2240227027401</v>
      </c>
      <c r="P49" s="95"/>
    </row>
    <row r="50" spans="1:16" ht="11.1" customHeight="1" x14ac:dyDescent="0.25">
      <c r="A50" s="69"/>
      <c r="B50" s="70" t="s">
        <v>161</v>
      </c>
      <c r="C50" s="105">
        <v>184.49456384999999</v>
      </c>
      <c r="D50" s="105">
        <v>178.90048233751102</v>
      </c>
      <c r="E50" s="105">
        <v>158.22316000000001</v>
      </c>
      <c r="F50" s="105">
        <v>200.1994</v>
      </c>
      <c r="G50" s="105">
        <v>218.16699599999998</v>
      </c>
      <c r="H50" s="105">
        <v>216.3115</v>
      </c>
      <c r="I50" s="105">
        <v>214.52279999999999</v>
      </c>
      <c r="J50" s="105">
        <v>258.40010000000001</v>
      </c>
      <c r="K50" s="105">
        <v>221.6182</v>
      </c>
      <c r="L50" s="105">
        <v>201.31280000000001</v>
      </c>
      <c r="M50" s="105">
        <v>208.80294915368398</v>
      </c>
      <c r="N50" s="105">
        <v>221.03498999999999</v>
      </c>
      <c r="O50" s="245">
        <f t="shared" si="0"/>
        <v>2481.9879413411954</v>
      </c>
      <c r="P50" s="95"/>
    </row>
    <row r="51" spans="1:16" ht="11.1" customHeight="1" x14ac:dyDescent="0.25">
      <c r="A51" s="69" t="s">
        <v>34</v>
      </c>
      <c r="B51" s="70" t="s">
        <v>162</v>
      </c>
      <c r="C51" s="105">
        <v>2946.1421821163412</v>
      </c>
      <c r="D51" s="105">
        <v>2916.0078331881427</v>
      </c>
      <c r="E51" s="105">
        <v>3135.2869354518998</v>
      </c>
      <c r="F51" s="105">
        <v>3531.6870999999996</v>
      </c>
      <c r="G51" s="105">
        <v>3687.6350000000002</v>
      </c>
      <c r="H51" s="105">
        <v>3340.4879999999998</v>
      </c>
      <c r="I51" s="105">
        <v>3359.3942597999999</v>
      </c>
      <c r="J51" s="105">
        <v>2926.4411000000005</v>
      </c>
      <c r="K51" s="105">
        <v>2844.7716499999997</v>
      </c>
      <c r="L51" s="105">
        <v>3069.85057738664</v>
      </c>
      <c r="M51" s="105">
        <v>2857.7075178039995</v>
      </c>
      <c r="N51" s="105">
        <v>3204.6871266666699</v>
      </c>
      <c r="O51" s="245">
        <f t="shared" si="0"/>
        <v>37820.099282413692</v>
      </c>
      <c r="P51" s="95"/>
    </row>
    <row r="52" spans="1:16" ht="11.1" customHeight="1" x14ac:dyDescent="0.25">
      <c r="A52" s="69"/>
      <c r="B52" s="70" t="s">
        <v>161</v>
      </c>
      <c r="C52" s="105">
        <v>3131.1584285816275</v>
      </c>
      <c r="D52" s="105">
        <v>3041.1046308936402</v>
      </c>
      <c r="E52" s="105">
        <v>3247.1241999999997</v>
      </c>
      <c r="F52" s="105">
        <v>3655.6455000000001</v>
      </c>
      <c r="G52" s="105">
        <v>3887.2515655268958</v>
      </c>
      <c r="H52" s="105">
        <v>3531.4606999999996</v>
      </c>
      <c r="I52" s="105">
        <v>3479.5122000000001</v>
      </c>
      <c r="J52" s="105">
        <v>3030.5389999999998</v>
      </c>
      <c r="K52" s="105">
        <v>2974.6510637133574</v>
      </c>
      <c r="L52" s="105">
        <v>3107.7141999999999</v>
      </c>
      <c r="M52" s="105">
        <v>2915.5438680100401</v>
      </c>
      <c r="N52" s="105">
        <v>3402.97066</v>
      </c>
      <c r="O52" s="245">
        <f t="shared" si="0"/>
        <v>39404.676016725563</v>
      </c>
      <c r="P52" s="95"/>
    </row>
    <row r="53" spans="1:16" ht="11.1" customHeight="1" x14ac:dyDescent="0.25">
      <c r="A53" s="69" t="s">
        <v>20</v>
      </c>
      <c r="B53" s="70" t="s">
        <v>162</v>
      </c>
      <c r="C53" s="105">
        <v>1487.4392060719924</v>
      </c>
      <c r="D53" s="105">
        <v>1272.0350000000001</v>
      </c>
      <c r="E53" s="105">
        <v>1592.5270000000003</v>
      </c>
      <c r="F53" s="105">
        <v>1602.9193</v>
      </c>
      <c r="G53" s="105">
        <v>1693.4001999999998</v>
      </c>
      <c r="H53" s="105">
        <v>1590.413</v>
      </c>
      <c r="I53" s="105">
        <v>1634.3731531000001</v>
      </c>
      <c r="J53" s="105">
        <v>1487.6349312000002</v>
      </c>
      <c r="K53" s="105">
        <v>1454.5054975</v>
      </c>
      <c r="L53" s="105">
        <v>1416.0907744293161</v>
      </c>
      <c r="M53" s="105">
        <v>1424.2379501780001</v>
      </c>
      <c r="N53" s="105">
        <v>1524.0775299999998</v>
      </c>
      <c r="O53" s="245">
        <f t="shared" si="0"/>
        <v>18179.653542479307</v>
      </c>
      <c r="P53" s="95"/>
    </row>
    <row r="54" spans="1:16" ht="11.1" customHeight="1" x14ac:dyDescent="0.25">
      <c r="A54" s="69"/>
      <c r="B54" s="70" t="s">
        <v>161</v>
      </c>
      <c r="C54" s="105">
        <v>1492.4460680470397</v>
      </c>
      <c r="D54" s="105">
        <v>1308.2399301790922</v>
      </c>
      <c r="E54" s="105">
        <v>1615.9010361999999</v>
      </c>
      <c r="F54" s="105">
        <v>1709.8424299999999</v>
      </c>
      <c r="G54" s="105">
        <v>1706.3530000000001</v>
      </c>
      <c r="H54" s="105">
        <v>1640.7276899999999</v>
      </c>
      <c r="I54" s="105">
        <v>1657.2231000000002</v>
      </c>
      <c r="J54" s="105">
        <v>1515.9376999999997</v>
      </c>
      <c r="K54" s="105">
        <v>1483.2710999999999</v>
      </c>
      <c r="L54" s="105">
        <v>1424.6618799999999</v>
      </c>
      <c r="M54" s="105">
        <v>1428.3821830424297</v>
      </c>
      <c r="N54" s="105">
        <v>1524.9166000000002</v>
      </c>
      <c r="O54" s="245">
        <f t="shared" si="0"/>
        <v>18507.902717468565</v>
      </c>
      <c r="P54" s="95"/>
    </row>
    <row r="55" spans="1:16" ht="11.1" customHeight="1" x14ac:dyDescent="0.25">
      <c r="A55" s="76" t="s">
        <v>28</v>
      </c>
      <c r="B55" s="70" t="s">
        <v>162</v>
      </c>
      <c r="C55" s="105">
        <v>10.555843213289331</v>
      </c>
      <c r="D55" s="105">
        <v>12.649775904452341</v>
      </c>
      <c r="E55" s="105">
        <v>17.419539628502779</v>
      </c>
      <c r="F55" s="105">
        <v>16.089100000000002</v>
      </c>
      <c r="G55" s="105">
        <v>10.6678</v>
      </c>
      <c r="H55" s="105">
        <v>13.353000000000002</v>
      </c>
      <c r="I55" s="105">
        <v>22.949911149999998</v>
      </c>
      <c r="J55" s="105">
        <v>45.666133600000002</v>
      </c>
      <c r="K55" s="105">
        <v>37.103450000000002</v>
      </c>
      <c r="L55" s="105">
        <v>12.066338931266262</v>
      </c>
      <c r="M55" s="105">
        <v>40.628881440000001</v>
      </c>
      <c r="N55" s="105">
        <v>23.7608</v>
      </c>
      <c r="O55" s="245">
        <f t="shared" si="0"/>
        <v>262.91057386751072</v>
      </c>
      <c r="P55" s="95"/>
    </row>
    <row r="56" spans="1:16" ht="11.1" customHeight="1" x14ac:dyDescent="0.25">
      <c r="A56" s="76"/>
      <c r="B56" s="70" t="s">
        <v>161</v>
      </c>
      <c r="C56" s="105">
        <v>11.095317301508501</v>
      </c>
      <c r="D56" s="105">
        <v>13.300324689766367</v>
      </c>
      <c r="E56" s="105">
        <v>17.398200000000003</v>
      </c>
      <c r="F56" s="105">
        <v>16.407830000000001</v>
      </c>
      <c r="G56" s="105">
        <v>10.901470079739482</v>
      </c>
      <c r="H56" s="105">
        <v>13.4162</v>
      </c>
      <c r="I56" s="105">
        <v>24.378700000000002</v>
      </c>
      <c r="J56" s="105">
        <v>43.580500000000001</v>
      </c>
      <c r="K56" s="105">
        <v>37.336799999999997</v>
      </c>
      <c r="L56" s="105">
        <v>65.664000000000001</v>
      </c>
      <c r="M56" s="105">
        <v>40.078433808646608</v>
      </c>
      <c r="N56" s="105">
        <v>22.171279999999999</v>
      </c>
      <c r="O56" s="245">
        <f t="shared" si="0"/>
        <v>315.72905587966096</v>
      </c>
      <c r="P56" s="95"/>
    </row>
    <row r="57" spans="1:16" ht="11.1" customHeight="1" x14ac:dyDescent="0.25">
      <c r="A57" s="69" t="s">
        <v>135</v>
      </c>
      <c r="B57" s="70" t="s">
        <v>162</v>
      </c>
      <c r="C57" s="105">
        <v>900.69402532963045</v>
      </c>
      <c r="D57" s="105">
        <v>543.5462433019336</v>
      </c>
      <c r="E57" s="105">
        <v>968.65700835320558</v>
      </c>
      <c r="F57" s="105">
        <v>1200.5115000000001</v>
      </c>
      <c r="G57" s="105">
        <v>1181.0620000000001</v>
      </c>
      <c r="H57" s="105">
        <v>1300.5131300500002</v>
      </c>
      <c r="I57" s="105">
        <v>1259.8190644000001</v>
      </c>
      <c r="J57" s="105">
        <v>1509.7013304</v>
      </c>
      <c r="K57" s="105">
        <v>1172.9356</v>
      </c>
      <c r="L57" s="105">
        <v>1841.9457849999999</v>
      </c>
      <c r="M57" s="105">
        <v>1116.6618859999999</v>
      </c>
      <c r="N57" s="105">
        <v>1541.9042666666601</v>
      </c>
      <c r="O57" s="245">
        <f t="shared" si="0"/>
        <v>14537.951839501431</v>
      </c>
      <c r="P57" s="95"/>
    </row>
    <row r="58" spans="1:16" ht="11.1" customHeight="1" x14ac:dyDescent="0.25">
      <c r="A58" s="77"/>
      <c r="B58" s="78" t="s">
        <v>161</v>
      </c>
      <c r="C58" s="105">
        <v>924.50898743905589</v>
      </c>
      <c r="D58" s="2">
        <v>554.33309001771568</v>
      </c>
      <c r="E58" s="105">
        <v>992.63953400000003</v>
      </c>
      <c r="F58" s="105">
        <v>1233.4055401160651</v>
      </c>
      <c r="G58" s="105">
        <v>1216.2606770714369</v>
      </c>
      <c r="H58" s="105">
        <v>1355.8724999999997</v>
      </c>
      <c r="I58" s="105">
        <v>1366.6145999999999</v>
      </c>
      <c r="J58" s="105">
        <v>1532.8480299999999</v>
      </c>
      <c r="K58" s="105">
        <v>1223.4720000000002</v>
      </c>
      <c r="L58" s="105">
        <v>1870.41697</v>
      </c>
      <c r="M58" s="105">
        <v>1127.4453338580602</v>
      </c>
      <c r="N58" s="105">
        <v>1549.2973</v>
      </c>
      <c r="O58" s="248">
        <f t="shared" si="0"/>
        <v>14947.114562502335</v>
      </c>
      <c r="P58" s="95"/>
    </row>
    <row r="59" spans="1:16" ht="9" customHeight="1" x14ac:dyDescent="0.2">
      <c r="A59" s="4" t="s">
        <v>141</v>
      </c>
      <c r="B59" s="85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</row>
    <row r="60" spans="1:16" ht="9" customHeight="1" x14ac:dyDescent="0.2">
      <c r="A60" s="215" t="s">
        <v>159</v>
      </c>
      <c r="B60" s="88"/>
      <c r="C60" s="88"/>
      <c r="D60" s="88"/>
      <c r="E60" s="88"/>
      <c r="F60" s="88"/>
      <c r="G60" s="88"/>
      <c r="H60" s="88"/>
      <c r="I60" s="102"/>
      <c r="J60" s="102"/>
      <c r="K60" s="102"/>
      <c r="L60" s="102"/>
      <c r="M60" s="102"/>
      <c r="N60" s="102"/>
      <c r="O60" s="102"/>
      <c r="P60" s="102"/>
    </row>
    <row r="61" spans="1:16" ht="9" customHeight="1" x14ac:dyDescent="0.3">
      <c r="A61" s="160" t="s">
        <v>173</v>
      </c>
      <c r="B61" s="89"/>
      <c r="C61" s="88"/>
      <c r="D61" s="88"/>
      <c r="E61" s="88"/>
      <c r="F61" s="88"/>
      <c r="G61" s="88"/>
      <c r="H61" s="88"/>
      <c r="I61" s="102"/>
      <c r="J61" s="102"/>
      <c r="K61" s="102"/>
      <c r="L61" s="102"/>
      <c r="M61" s="102"/>
      <c r="N61" s="102"/>
      <c r="O61" s="102"/>
      <c r="P61" s="102"/>
    </row>
    <row r="62" spans="1:16" ht="9" customHeight="1" x14ac:dyDescent="0.3">
      <c r="A62" s="191" t="s">
        <v>174</v>
      </c>
      <c r="B62" s="91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</row>
    <row r="63" spans="1:16" ht="9" customHeight="1" x14ac:dyDescent="0.3">
      <c r="A63" s="203"/>
      <c r="B63" s="92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</row>
    <row r="64" spans="1:16" ht="11.25" customHeight="1" x14ac:dyDescent="0.3">
      <c r="A64" s="104"/>
      <c r="B64" s="92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</row>
    <row r="65" spans="1:16" ht="11.25" customHeight="1" x14ac:dyDescent="0.3">
      <c r="A65" s="104"/>
      <c r="B65" s="92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</row>
    <row r="66" spans="1:16" ht="11.25" customHeight="1" x14ac:dyDescent="0.2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</row>
  </sheetData>
  <mergeCells count="1">
    <mergeCell ref="A5:A6"/>
  </mergeCells>
  <phoneticPr fontId="3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P65"/>
  <sheetViews>
    <sheetView showGridLines="0" zoomScaleNormal="100" zoomScalePageLayoutView="150" workbookViewId="0">
      <selection activeCell="I52" sqref="I52"/>
    </sheetView>
  </sheetViews>
  <sheetFormatPr baseColWidth="10" defaultColWidth="3.6640625" defaultRowHeight="12" customHeight="1" x14ac:dyDescent="0.25"/>
  <cols>
    <col min="1" max="1" width="9.33203125" style="67" customWidth="1"/>
    <col min="2" max="2" width="3.44140625" style="67" customWidth="1"/>
    <col min="3" max="14" width="4.109375" style="67" customWidth="1"/>
    <col min="15" max="15" width="5.6640625" style="67" customWidth="1"/>
    <col min="16" max="16384" width="3.6640625" style="67"/>
  </cols>
  <sheetData>
    <row r="1" spans="1:16" ht="20.25" customHeight="1" x14ac:dyDescent="0.25">
      <c r="A1" s="29" t="s">
        <v>210</v>
      </c>
      <c r="B1" s="1"/>
      <c r="C1" s="1"/>
      <c r="D1" s="1"/>
      <c r="E1" s="1"/>
      <c r="F1" s="1"/>
    </row>
    <row r="2" spans="1:16" ht="15" customHeight="1" x14ac:dyDescent="0.25">
      <c r="A2" s="32" t="s">
        <v>37</v>
      </c>
      <c r="B2" s="1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6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6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2" t="s">
        <v>26</v>
      </c>
      <c r="P4" s="111"/>
    </row>
    <row r="5" spans="1:16" ht="12.95" customHeight="1" x14ac:dyDescent="0.25">
      <c r="A5" s="366" t="s">
        <v>24</v>
      </c>
      <c r="B5" s="243">
        <v>2024</v>
      </c>
      <c r="C5" s="244">
        <v>2424.1655965229229</v>
      </c>
      <c r="D5" s="244">
        <v>2569.3588666394812</v>
      </c>
      <c r="E5" s="244">
        <v>2704.8903999999998</v>
      </c>
      <c r="F5" s="244">
        <v>3017.1671014176281</v>
      </c>
      <c r="G5" s="244">
        <v>3114.5689690545778</v>
      </c>
      <c r="H5" s="244">
        <v>3140.3220861400005</v>
      </c>
      <c r="I5" s="244">
        <v>3083.0530237992002</v>
      </c>
      <c r="J5" s="244">
        <v>2982.5771789300779</v>
      </c>
      <c r="K5" s="244">
        <v>2779.3159639999999</v>
      </c>
      <c r="L5" s="244">
        <v>2631.6879500311875</v>
      </c>
      <c r="M5" s="244">
        <v>2549.7692920000004</v>
      </c>
      <c r="N5" s="244">
        <v>2628.4761979999998</v>
      </c>
      <c r="O5" s="245">
        <f>SUM(C5:N5)</f>
        <v>33625.352626535074</v>
      </c>
      <c r="P5" s="1"/>
    </row>
    <row r="6" spans="1:16" ht="12.95" customHeight="1" x14ac:dyDescent="0.25">
      <c r="A6" s="367"/>
      <c r="B6" s="246" t="s">
        <v>177</v>
      </c>
      <c r="C6" s="247">
        <v>2416.8189957465943</v>
      </c>
      <c r="D6" s="247">
        <v>2540.0793181819499</v>
      </c>
      <c r="E6" s="247">
        <v>2678.3480952000004</v>
      </c>
      <c r="F6" s="247">
        <v>2979.1089532145465</v>
      </c>
      <c r="G6" s="247">
        <v>3069.6382479999997</v>
      </c>
      <c r="H6" s="247">
        <v>3086.6642202656139</v>
      </c>
      <c r="I6" s="247">
        <v>3045.4947031999995</v>
      </c>
      <c r="J6" s="247">
        <v>2904.7459760000006</v>
      </c>
      <c r="K6" s="247">
        <v>2737.0065299999997</v>
      </c>
      <c r="L6" s="247">
        <v>2600.544026</v>
      </c>
      <c r="M6" s="247">
        <v>2509.1064019999999</v>
      </c>
      <c r="N6" s="247">
        <v>2584.3835503811197</v>
      </c>
      <c r="O6" s="248">
        <f>SUM(C6:N6)</f>
        <v>33151.939018189827</v>
      </c>
      <c r="P6" s="1"/>
    </row>
    <row r="7" spans="1:16" ht="11.1" customHeight="1" x14ac:dyDescent="0.25">
      <c r="A7" s="69" t="s">
        <v>3</v>
      </c>
      <c r="B7" s="70" t="s">
        <v>162</v>
      </c>
      <c r="C7" s="105">
        <v>5.1036800000000007</v>
      </c>
      <c r="D7" s="105">
        <v>4.6660000000000013</v>
      </c>
      <c r="E7" s="105">
        <v>4.3819999999999988</v>
      </c>
      <c r="F7" s="105">
        <v>3.7835999999999994</v>
      </c>
      <c r="G7" s="105">
        <v>4.183031999999999</v>
      </c>
      <c r="H7" s="105">
        <v>4.2950999999999997</v>
      </c>
      <c r="I7" s="105">
        <v>4.9559999999999986</v>
      </c>
      <c r="J7" s="105">
        <v>4.5389000000000008</v>
      </c>
      <c r="K7" s="105">
        <v>4.962299999999999</v>
      </c>
      <c r="L7" s="105">
        <v>3.9837999999999996</v>
      </c>
      <c r="M7" s="105">
        <v>6.2073999999999998</v>
      </c>
      <c r="N7" s="105">
        <v>9.0591999999999953</v>
      </c>
      <c r="O7" s="245">
        <f>SUM(C7:N7)</f>
        <v>60.121011999999993</v>
      </c>
      <c r="P7" s="1"/>
    </row>
    <row r="8" spans="1:16" ht="11.1" customHeight="1" x14ac:dyDescent="0.25">
      <c r="A8" s="69"/>
      <c r="B8" s="70" t="s">
        <v>161</v>
      </c>
      <c r="C8" s="105">
        <v>5.523600000000001</v>
      </c>
      <c r="D8" s="2">
        <v>5.3508000000000004</v>
      </c>
      <c r="E8" s="105">
        <v>5.6539332</v>
      </c>
      <c r="F8" s="105">
        <v>4.9512999999999998</v>
      </c>
      <c r="G8" s="105">
        <v>5.2498320000000014</v>
      </c>
      <c r="H8" s="105">
        <v>5.3804999999999996</v>
      </c>
      <c r="I8" s="105">
        <v>5.7142000000000017</v>
      </c>
      <c r="J8" s="105">
        <v>5.7013000000000016</v>
      </c>
      <c r="K8" s="105">
        <v>6.3841000000000001</v>
      </c>
      <c r="L8" s="105">
        <v>6.4472000000000014</v>
      </c>
      <c r="M8" s="105">
        <v>6.2662000000000013</v>
      </c>
      <c r="N8" s="105">
        <v>8.9961999999999964</v>
      </c>
      <c r="O8" s="245">
        <f t="shared" ref="O8:O58" si="0">SUM(C8:N8)</f>
        <v>71.619165200000026</v>
      </c>
      <c r="P8" s="1"/>
    </row>
    <row r="9" spans="1:16" ht="11.1" customHeight="1" x14ac:dyDescent="0.25">
      <c r="A9" s="69" t="s">
        <v>4</v>
      </c>
      <c r="B9" s="70" t="s">
        <v>162</v>
      </c>
      <c r="C9" s="105">
        <v>118.357892154</v>
      </c>
      <c r="D9" s="105">
        <v>114.434681658</v>
      </c>
      <c r="E9" s="105">
        <v>123.28319999999999</v>
      </c>
      <c r="F9" s="105">
        <v>124.112021</v>
      </c>
      <c r="G9" s="105">
        <v>114.21091</v>
      </c>
      <c r="H9" s="105">
        <v>116.21210000000001</v>
      </c>
      <c r="I9" s="105">
        <v>120.21119179920001</v>
      </c>
      <c r="J9" s="105">
        <v>130.2941376</v>
      </c>
      <c r="K9" s="105">
        <v>135.82759999999999</v>
      </c>
      <c r="L9" s="105">
        <v>131.24250000000001</v>
      </c>
      <c r="M9" s="105">
        <v>127.7642</v>
      </c>
      <c r="N9" s="105">
        <v>120.8656</v>
      </c>
      <c r="O9" s="245">
        <f t="shared" si="0"/>
        <v>1476.8160342112003</v>
      </c>
      <c r="P9" s="1"/>
    </row>
    <row r="10" spans="1:16" ht="11.1" customHeight="1" x14ac:dyDescent="0.25">
      <c r="A10" s="69"/>
      <c r="B10" s="70" t="s">
        <v>161</v>
      </c>
      <c r="C10" s="105">
        <v>120.888962208</v>
      </c>
      <c r="D10" s="2">
        <v>131.22579999999999</v>
      </c>
      <c r="E10" s="105">
        <v>124.63249999999999</v>
      </c>
      <c r="F10" s="105">
        <v>125.24209999999999</v>
      </c>
      <c r="G10" s="105">
        <v>120.0232</v>
      </c>
      <c r="H10" s="105">
        <v>117.1116</v>
      </c>
      <c r="I10" s="105">
        <v>121.0390232</v>
      </c>
      <c r="J10" s="105">
        <v>132.91419999999999</v>
      </c>
      <c r="K10" s="105">
        <v>143.4982</v>
      </c>
      <c r="L10" s="105">
        <v>140.8425</v>
      </c>
      <c r="M10" s="105">
        <v>135.76419999999999</v>
      </c>
      <c r="N10" s="105">
        <v>130.8656</v>
      </c>
      <c r="O10" s="245">
        <f t="shared" si="0"/>
        <v>1544.047885408</v>
      </c>
      <c r="P10" s="1"/>
    </row>
    <row r="11" spans="1:16" ht="11.1" customHeight="1" x14ac:dyDescent="0.25">
      <c r="A11" s="73" t="s">
        <v>31</v>
      </c>
      <c r="B11" s="70" t="s">
        <v>162</v>
      </c>
      <c r="C11" s="105">
        <v>67.686999999999998</v>
      </c>
      <c r="D11" s="105">
        <v>67.754000000000005</v>
      </c>
      <c r="E11" s="105">
        <v>66.414999999999992</v>
      </c>
      <c r="F11" s="105">
        <v>64.783999999999992</v>
      </c>
      <c r="G11" s="105">
        <v>64.975999999999999</v>
      </c>
      <c r="H11" s="105">
        <v>66.058999999999997</v>
      </c>
      <c r="I11" s="105">
        <v>65.498999999999995</v>
      </c>
      <c r="J11" s="105">
        <v>62.448999999999998</v>
      </c>
      <c r="K11" s="105">
        <v>62.263999999999996</v>
      </c>
      <c r="L11" s="105">
        <v>60.994999999999997</v>
      </c>
      <c r="M11" s="105">
        <v>56.2836</v>
      </c>
      <c r="N11" s="105">
        <v>57.41</v>
      </c>
      <c r="O11" s="245">
        <f t="shared" si="0"/>
        <v>762.57559999999989</v>
      </c>
      <c r="P11" s="1"/>
    </row>
    <row r="12" spans="1:16" ht="11.1" customHeight="1" x14ac:dyDescent="0.25">
      <c r="A12" s="73"/>
      <c r="B12" s="70" t="s">
        <v>161</v>
      </c>
      <c r="C12" s="105">
        <v>65.662999999999997</v>
      </c>
      <c r="D12" s="2">
        <v>65.529700000000005</v>
      </c>
      <c r="E12" s="105">
        <v>64.313800000000001</v>
      </c>
      <c r="F12" s="105">
        <v>62.823700000000002</v>
      </c>
      <c r="G12" s="105">
        <v>62.403700000000001</v>
      </c>
      <c r="H12" s="105">
        <v>63.305</v>
      </c>
      <c r="I12" s="105">
        <v>62.728999999999999</v>
      </c>
      <c r="J12" s="105">
        <v>60.792999999999999</v>
      </c>
      <c r="K12" s="105">
        <v>61.570999999999998</v>
      </c>
      <c r="L12" s="105">
        <v>60.221999999999994</v>
      </c>
      <c r="M12" s="105">
        <v>53.546900000000001</v>
      </c>
      <c r="N12" s="105">
        <v>53.977869999999996</v>
      </c>
      <c r="O12" s="245">
        <f t="shared" si="0"/>
        <v>736.87867000000006</v>
      </c>
      <c r="P12" s="1"/>
    </row>
    <row r="13" spans="1:16" ht="11.1" customHeight="1" x14ac:dyDescent="0.25">
      <c r="A13" s="69" t="s">
        <v>18</v>
      </c>
      <c r="B13" s="70" t="s">
        <v>162</v>
      </c>
      <c r="C13" s="107">
        <v>150.69219999999999</v>
      </c>
      <c r="D13" s="107">
        <v>142.23439999999999</v>
      </c>
      <c r="E13" s="107">
        <v>138.70680000000002</v>
      </c>
      <c r="F13" s="107">
        <v>133.38090000000003</v>
      </c>
      <c r="G13" s="107">
        <v>131.8468</v>
      </c>
      <c r="H13" s="107">
        <v>125.84990000000001</v>
      </c>
      <c r="I13" s="107">
        <v>124.7187</v>
      </c>
      <c r="J13" s="107">
        <v>120.76849999999999</v>
      </c>
      <c r="K13" s="107">
        <v>115.42019999999999</v>
      </c>
      <c r="L13" s="107">
        <v>114.15989999999999</v>
      </c>
      <c r="M13" s="107">
        <v>110.9196</v>
      </c>
      <c r="N13" s="107">
        <v>111.80399999999997</v>
      </c>
      <c r="O13" s="245">
        <f t="shared" si="0"/>
        <v>1520.5018999999998</v>
      </c>
      <c r="P13" s="1"/>
    </row>
    <row r="14" spans="1:16" ht="11.1" customHeight="1" x14ac:dyDescent="0.25">
      <c r="A14" s="69"/>
      <c r="B14" s="70" t="s">
        <v>161</v>
      </c>
      <c r="C14" s="105">
        <v>106.41290000000001</v>
      </c>
      <c r="D14" s="2">
        <v>95.732600000000005</v>
      </c>
      <c r="E14" s="105">
        <v>84.275199999999998</v>
      </c>
      <c r="F14" s="105">
        <v>84.401700000000005</v>
      </c>
      <c r="G14" s="105">
        <v>82.839700000000022</v>
      </c>
      <c r="H14" s="105">
        <v>80.188900000000004</v>
      </c>
      <c r="I14" s="105">
        <v>78.373000000000005</v>
      </c>
      <c r="J14" s="105">
        <v>76.7226</v>
      </c>
      <c r="K14" s="105">
        <v>76.242199999999997</v>
      </c>
      <c r="L14" s="105">
        <v>75.948550000000012</v>
      </c>
      <c r="M14" s="105">
        <v>73.696339999999992</v>
      </c>
      <c r="N14" s="105">
        <v>73.947900000000004</v>
      </c>
      <c r="O14" s="245">
        <f t="shared" si="0"/>
        <v>988.78158999999994</v>
      </c>
      <c r="P14" s="1"/>
    </row>
    <row r="15" spans="1:16" ht="11.1" customHeight="1" x14ac:dyDescent="0.25">
      <c r="A15" s="69" t="s">
        <v>132</v>
      </c>
      <c r="B15" s="70" t="s">
        <v>162</v>
      </c>
      <c r="C15" s="105">
        <v>117.38</v>
      </c>
      <c r="D15" s="105">
        <v>124.6895</v>
      </c>
      <c r="E15" s="105">
        <v>149.98099999999999</v>
      </c>
      <c r="F15" s="105">
        <v>162.32</v>
      </c>
      <c r="G15" s="105">
        <v>168.309</v>
      </c>
      <c r="H15" s="105">
        <v>161.62899999999999</v>
      </c>
      <c r="I15" s="105">
        <v>163.34700000000001</v>
      </c>
      <c r="J15" s="105">
        <v>130.40799999999999</v>
      </c>
      <c r="K15" s="105">
        <v>129.047</v>
      </c>
      <c r="L15" s="105">
        <v>141.339</v>
      </c>
      <c r="M15" s="105">
        <v>131.077</v>
      </c>
      <c r="N15" s="105">
        <v>160.33699999999999</v>
      </c>
      <c r="O15" s="245">
        <f t="shared" si="0"/>
        <v>1739.8634999999999</v>
      </c>
      <c r="P15" s="1"/>
    </row>
    <row r="16" spans="1:16" ht="11.1" customHeight="1" x14ac:dyDescent="0.25">
      <c r="A16" s="69"/>
      <c r="B16" s="70" t="s">
        <v>161</v>
      </c>
      <c r="C16" s="105">
        <v>115.33799999999999</v>
      </c>
      <c r="D16" s="2">
        <v>122.056</v>
      </c>
      <c r="E16" s="105">
        <v>147.66999999999999</v>
      </c>
      <c r="F16" s="105">
        <v>159.64699999999999</v>
      </c>
      <c r="G16" s="105">
        <v>165.374</v>
      </c>
      <c r="H16" s="105">
        <v>159.304</v>
      </c>
      <c r="I16" s="105">
        <v>160.44300000000001</v>
      </c>
      <c r="J16" s="105">
        <v>127.358</v>
      </c>
      <c r="K16" s="105">
        <v>125.509</v>
      </c>
      <c r="L16" s="105">
        <v>138.69200000000001</v>
      </c>
      <c r="M16" s="105">
        <v>119.99720000000001</v>
      </c>
      <c r="N16" s="105">
        <v>155.06469999999999</v>
      </c>
      <c r="O16" s="245">
        <f t="shared" si="0"/>
        <v>1696.4529</v>
      </c>
      <c r="P16" s="1"/>
    </row>
    <row r="17" spans="1:16" ht="11.1" customHeight="1" x14ac:dyDescent="0.25">
      <c r="A17" s="73" t="s">
        <v>0</v>
      </c>
      <c r="B17" s="70" t="s">
        <v>162</v>
      </c>
      <c r="C17" s="105">
        <v>74.846999999999994</v>
      </c>
      <c r="D17" s="105">
        <v>80.033000000000001</v>
      </c>
      <c r="E17" s="105">
        <v>73.452999999999989</v>
      </c>
      <c r="F17" s="105">
        <v>58.968400000000003</v>
      </c>
      <c r="G17" s="105">
        <v>64.452799999999996</v>
      </c>
      <c r="H17" s="105">
        <v>70.13</v>
      </c>
      <c r="I17" s="105">
        <v>73.391999999999996</v>
      </c>
      <c r="J17" s="105">
        <v>73.959699999999998</v>
      </c>
      <c r="K17" s="105">
        <v>73.936300000000017</v>
      </c>
      <c r="L17" s="105">
        <v>73.779200000000003</v>
      </c>
      <c r="M17" s="105">
        <v>78.081999999999994</v>
      </c>
      <c r="N17" s="105">
        <v>77.881</v>
      </c>
      <c r="O17" s="245">
        <f t="shared" si="0"/>
        <v>872.91439999999989</v>
      </c>
      <c r="P17" s="1"/>
    </row>
    <row r="18" spans="1:16" ht="11.1" customHeight="1" x14ac:dyDescent="0.25">
      <c r="A18" s="73"/>
      <c r="B18" s="70" t="s">
        <v>161</v>
      </c>
      <c r="C18" s="105">
        <v>72.497</v>
      </c>
      <c r="D18" s="2">
        <v>77.692999999999998</v>
      </c>
      <c r="E18" s="105">
        <v>71.716999999999999</v>
      </c>
      <c r="F18" s="105">
        <v>56.799889999999998</v>
      </c>
      <c r="G18" s="105">
        <v>62.610699999999994</v>
      </c>
      <c r="H18" s="105">
        <v>67.780999999999992</v>
      </c>
      <c r="I18" s="105">
        <v>70.393000000000015</v>
      </c>
      <c r="J18" s="105">
        <v>70.6447</v>
      </c>
      <c r="K18" s="105">
        <v>70.308499999999995</v>
      </c>
      <c r="L18" s="105">
        <v>69.181399999999996</v>
      </c>
      <c r="M18" s="105">
        <v>74.718440000000001</v>
      </c>
      <c r="N18" s="105">
        <v>74.924400000000006</v>
      </c>
      <c r="O18" s="245">
        <f t="shared" si="0"/>
        <v>839.26902999999993</v>
      </c>
      <c r="P18" s="1"/>
    </row>
    <row r="19" spans="1:16" ht="11.1" customHeight="1" x14ac:dyDescent="0.25">
      <c r="A19" s="74" t="s">
        <v>15</v>
      </c>
      <c r="B19" s="70" t="s">
        <v>162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45">
        <f t="shared" si="0"/>
        <v>0</v>
      </c>
      <c r="P19" s="1"/>
    </row>
    <row r="20" spans="1:16" ht="11.1" customHeight="1" x14ac:dyDescent="0.25">
      <c r="A20" s="73"/>
      <c r="B20" s="70" t="s">
        <v>161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>
        <v>0</v>
      </c>
      <c r="O20" s="245">
        <f t="shared" si="0"/>
        <v>0</v>
      </c>
      <c r="P20" s="1"/>
    </row>
    <row r="21" spans="1:16" ht="11.1" customHeight="1" x14ac:dyDescent="0.25">
      <c r="A21" s="69" t="s">
        <v>32</v>
      </c>
      <c r="B21" s="70" t="s">
        <v>162</v>
      </c>
      <c r="C21" s="105">
        <v>279.33800000000002</v>
      </c>
      <c r="D21" s="105">
        <v>315.03399999999999</v>
      </c>
      <c r="E21" s="105">
        <v>342.089</v>
      </c>
      <c r="F21" s="105">
        <v>378.12599999999998</v>
      </c>
      <c r="G21" s="105">
        <v>404.31400000000002</v>
      </c>
      <c r="H21" s="105">
        <v>417.81200000000001</v>
      </c>
      <c r="I21" s="105">
        <v>410.28899999999999</v>
      </c>
      <c r="J21" s="105">
        <v>364.495</v>
      </c>
      <c r="K21" s="105">
        <v>330.358</v>
      </c>
      <c r="L21" s="105">
        <v>301.35700000000003</v>
      </c>
      <c r="M21" s="105">
        <v>264.0419</v>
      </c>
      <c r="N21" s="105">
        <v>235.40770000000001</v>
      </c>
      <c r="O21" s="245">
        <f t="shared" si="0"/>
        <v>4042.6616000000008</v>
      </c>
      <c r="P21" s="1"/>
    </row>
    <row r="22" spans="1:16" ht="11.1" customHeight="1" x14ac:dyDescent="0.25">
      <c r="A22" s="69"/>
      <c r="B22" s="70" t="s">
        <v>161</v>
      </c>
      <c r="C22" s="105">
        <v>275.61799999999999</v>
      </c>
      <c r="D22" s="2">
        <v>305.149</v>
      </c>
      <c r="E22" s="105">
        <v>335.48200000000003</v>
      </c>
      <c r="F22" s="105">
        <v>350.41899999999998</v>
      </c>
      <c r="G22" s="105">
        <v>394.42899999999997</v>
      </c>
      <c r="H22" s="105">
        <v>407.37799999999999</v>
      </c>
      <c r="I22" s="105">
        <v>405.64699999999999</v>
      </c>
      <c r="J22" s="105">
        <v>360.41800000000001</v>
      </c>
      <c r="K22" s="105">
        <v>325.31799999999998</v>
      </c>
      <c r="L22" s="105">
        <v>295.61700000000002</v>
      </c>
      <c r="M22" s="105">
        <v>261.64710000000002</v>
      </c>
      <c r="N22" s="105">
        <v>232.64699999999999</v>
      </c>
      <c r="O22" s="245">
        <f t="shared" si="0"/>
        <v>3949.7691000000004</v>
      </c>
      <c r="P22" s="1"/>
    </row>
    <row r="23" spans="1:16" ht="11.1" customHeight="1" x14ac:dyDescent="0.25">
      <c r="A23" s="69" t="s">
        <v>17</v>
      </c>
      <c r="B23" s="70" t="s">
        <v>162</v>
      </c>
      <c r="C23" s="105">
        <v>101.248</v>
      </c>
      <c r="D23" s="105">
        <v>97.257999999999996</v>
      </c>
      <c r="E23" s="105">
        <v>92.409000000000006</v>
      </c>
      <c r="F23" s="105">
        <v>95.707999999999998</v>
      </c>
      <c r="G23" s="105">
        <v>106.413</v>
      </c>
      <c r="H23" s="105">
        <v>124.19199999999999</v>
      </c>
      <c r="I23" s="105">
        <v>93.418000000000006</v>
      </c>
      <c r="J23" s="105">
        <v>91.046999999999997</v>
      </c>
      <c r="K23" s="105">
        <v>103.41500000000001</v>
      </c>
      <c r="L23" s="105">
        <v>105.227</v>
      </c>
      <c r="M23" s="105">
        <v>100.447</v>
      </c>
      <c r="N23" s="105">
        <v>101.206</v>
      </c>
      <c r="O23" s="245">
        <f t="shared" si="0"/>
        <v>1211.9880000000001</v>
      </c>
      <c r="P23" s="1"/>
    </row>
    <row r="24" spans="1:16" ht="11.1" customHeight="1" x14ac:dyDescent="0.25">
      <c r="A24" s="69"/>
      <c r="B24" s="70" t="s">
        <v>161</v>
      </c>
      <c r="C24" s="105">
        <v>100.047</v>
      </c>
      <c r="D24" s="2">
        <v>96.340999999999994</v>
      </c>
      <c r="E24" s="105">
        <v>91.356999999999999</v>
      </c>
      <c r="F24" s="105">
        <v>94.715999999999994</v>
      </c>
      <c r="G24" s="105">
        <v>102.3117</v>
      </c>
      <c r="H24" s="105">
        <v>121.64700000000001</v>
      </c>
      <c r="I24" s="105">
        <v>91.674999999999997</v>
      </c>
      <c r="J24" s="105">
        <v>90.456999999999994</v>
      </c>
      <c r="K24" s="105">
        <v>101.31399999999999</v>
      </c>
      <c r="L24" s="105">
        <v>101.449</v>
      </c>
      <c r="M24" s="105">
        <v>98.614699999999999</v>
      </c>
      <c r="N24" s="105">
        <v>98.342200000000005</v>
      </c>
      <c r="O24" s="245">
        <f t="shared" si="0"/>
        <v>1188.2716</v>
      </c>
      <c r="P24" s="1"/>
    </row>
    <row r="25" spans="1:16" ht="11.1" customHeight="1" x14ac:dyDescent="0.25">
      <c r="A25" s="69" t="s">
        <v>39</v>
      </c>
      <c r="B25" s="70" t="s">
        <v>162</v>
      </c>
      <c r="C25" s="105">
        <v>151.16239999999999</v>
      </c>
      <c r="D25" s="105">
        <v>151.16239999999999</v>
      </c>
      <c r="E25" s="105">
        <v>163.65760000000003</v>
      </c>
      <c r="F25" s="105">
        <v>165.72600000000006</v>
      </c>
      <c r="G25" s="105">
        <v>161.40960000000004</v>
      </c>
      <c r="H25" s="105">
        <v>169.25160000000005</v>
      </c>
      <c r="I25" s="105">
        <v>167.95679999999999</v>
      </c>
      <c r="J25" s="105">
        <v>160.94102199517499</v>
      </c>
      <c r="K25" s="105">
        <v>152.57079999999999</v>
      </c>
      <c r="L25" s="105">
        <v>159.3288</v>
      </c>
      <c r="M25" s="105">
        <v>153.31399999999999</v>
      </c>
      <c r="N25" s="105">
        <v>155.44139999999999</v>
      </c>
      <c r="O25" s="245">
        <f t="shared" si="0"/>
        <v>1911.922421995175</v>
      </c>
      <c r="P25" s="1"/>
    </row>
    <row r="26" spans="1:16" ht="11.1" customHeight="1" x14ac:dyDescent="0.25">
      <c r="A26" s="69"/>
      <c r="B26" s="70" t="s">
        <v>161</v>
      </c>
      <c r="C26" s="105">
        <v>157.34440000000006</v>
      </c>
      <c r="D26" s="2">
        <v>152.63140000000001</v>
      </c>
      <c r="E26" s="105">
        <v>167.25880000000001</v>
      </c>
      <c r="F26" s="105">
        <v>173.53399999999999</v>
      </c>
      <c r="G26" s="105">
        <v>168.1344</v>
      </c>
      <c r="H26" s="105">
        <v>170.96719999999999</v>
      </c>
      <c r="I26" s="105">
        <v>175.74160000000001</v>
      </c>
      <c r="J26" s="105">
        <v>167.1112</v>
      </c>
      <c r="K26" s="105">
        <v>157.5112</v>
      </c>
      <c r="L26" s="105">
        <v>165.89279999999999</v>
      </c>
      <c r="M26" s="105">
        <v>159.14959999999999</v>
      </c>
      <c r="N26" s="105">
        <v>162.15468000000001</v>
      </c>
      <c r="O26" s="245">
        <f t="shared" si="0"/>
        <v>1977.4312800000002</v>
      </c>
      <c r="P26" s="1"/>
    </row>
    <row r="27" spans="1:16" ht="11.1" customHeight="1" x14ac:dyDescent="0.25">
      <c r="A27" s="69" t="s">
        <v>38</v>
      </c>
      <c r="B27" s="70" t="s">
        <v>162</v>
      </c>
      <c r="C27" s="105">
        <v>8.6690000000000005</v>
      </c>
      <c r="D27" s="105">
        <v>8.5239999999999991</v>
      </c>
      <c r="E27" s="105">
        <v>8.9879999999999995</v>
      </c>
      <c r="F27" s="105">
        <v>9.8079999999999998</v>
      </c>
      <c r="G27" s="105">
        <v>12.364800000000001</v>
      </c>
      <c r="H27" s="105">
        <v>11.526999999999999</v>
      </c>
      <c r="I27" s="105">
        <v>12.608000000000001</v>
      </c>
      <c r="J27" s="105">
        <v>13.952999999999999</v>
      </c>
      <c r="K27" s="105">
        <v>15.528</v>
      </c>
      <c r="L27" s="105">
        <v>15.067</v>
      </c>
      <c r="M27" s="105">
        <v>12.893000000000001</v>
      </c>
      <c r="N27" s="105">
        <v>11.057</v>
      </c>
      <c r="O27" s="245">
        <f t="shared" si="0"/>
        <v>140.98679999999999</v>
      </c>
      <c r="P27" s="1"/>
    </row>
    <row r="28" spans="1:16" ht="11.1" customHeight="1" x14ac:dyDescent="0.25">
      <c r="A28" s="69"/>
      <c r="B28" s="70" t="s">
        <v>161</v>
      </c>
      <c r="C28" s="105">
        <v>8.4120000000000008</v>
      </c>
      <c r="D28" s="2">
        <v>8.4190000000000005</v>
      </c>
      <c r="E28" s="105">
        <v>8.8740000000000006</v>
      </c>
      <c r="F28" s="105">
        <v>9.4459474145469002</v>
      </c>
      <c r="G28" s="105">
        <v>12.5061</v>
      </c>
      <c r="H28" s="105">
        <v>11.606999999999999</v>
      </c>
      <c r="I28" s="105">
        <v>12.286</v>
      </c>
      <c r="J28" s="105">
        <v>13.644</v>
      </c>
      <c r="K28" s="105">
        <v>14.861000000000001</v>
      </c>
      <c r="L28" s="105">
        <v>14.561</v>
      </c>
      <c r="M28" s="105">
        <v>12.481999999999999</v>
      </c>
      <c r="N28" s="105">
        <v>10.90488</v>
      </c>
      <c r="O28" s="245">
        <f t="shared" si="0"/>
        <v>138.00292741454692</v>
      </c>
      <c r="P28" s="1"/>
    </row>
    <row r="29" spans="1:16" ht="11.1" customHeight="1" x14ac:dyDescent="0.25">
      <c r="A29" s="69" t="s">
        <v>16</v>
      </c>
      <c r="B29" s="70" t="s">
        <v>162</v>
      </c>
      <c r="C29" s="105">
        <v>310.25599999999997</v>
      </c>
      <c r="D29" s="105">
        <v>286.93919999999997</v>
      </c>
      <c r="E29" s="105">
        <v>287.26600000000002</v>
      </c>
      <c r="F29" s="105">
        <v>283.17679999999996</v>
      </c>
      <c r="G29" s="105">
        <v>288.57920000000007</v>
      </c>
      <c r="H29" s="105">
        <v>290.6504000000001</v>
      </c>
      <c r="I29" s="105">
        <v>295.43720000000002</v>
      </c>
      <c r="J29" s="105">
        <v>296.52720000000011</v>
      </c>
      <c r="K29" s="105">
        <v>292.85439999999988</v>
      </c>
      <c r="L29" s="105">
        <v>306.14880000000005</v>
      </c>
      <c r="M29" s="105">
        <v>290.00159999999983</v>
      </c>
      <c r="N29" s="105">
        <v>321.1083999999999</v>
      </c>
      <c r="O29" s="245">
        <f t="shared" si="0"/>
        <v>3548.9452000000001</v>
      </c>
      <c r="P29" s="1"/>
    </row>
    <row r="30" spans="1:16" ht="11.1" customHeight="1" x14ac:dyDescent="0.25">
      <c r="A30" s="69"/>
      <c r="B30" s="70" t="s">
        <v>161</v>
      </c>
      <c r="C30" s="105">
        <v>322.88640000000009</v>
      </c>
      <c r="D30" s="2">
        <v>294.7435999999999</v>
      </c>
      <c r="E30" s="105">
        <v>297.06960000000004</v>
      </c>
      <c r="F30" s="105">
        <v>289.66199999999998</v>
      </c>
      <c r="G30" s="105">
        <v>302.34799999999984</v>
      </c>
      <c r="H30" s="105">
        <v>303.73399999999987</v>
      </c>
      <c r="I30" s="105">
        <v>303.56720000000007</v>
      </c>
      <c r="J30" s="105">
        <v>303.89880000000011</v>
      </c>
      <c r="K30" s="105">
        <v>299.48359999999997</v>
      </c>
      <c r="L30" s="105">
        <v>306.51480000000009</v>
      </c>
      <c r="M30" s="105">
        <v>291.03469999999999</v>
      </c>
      <c r="N30" s="105">
        <v>328.33476714831949</v>
      </c>
      <c r="O30" s="245">
        <f t="shared" si="0"/>
        <v>3643.2774671483189</v>
      </c>
      <c r="P30" s="1"/>
    </row>
    <row r="31" spans="1:16" ht="11.1" customHeight="1" x14ac:dyDescent="0.25">
      <c r="A31" s="69" t="s">
        <v>30</v>
      </c>
      <c r="B31" s="70" t="s">
        <v>162</v>
      </c>
      <c r="C31" s="105">
        <v>238.75185199999996</v>
      </c>
      <c r="D31" s="105">
        <v>246.59555600000002</v>
      </c>
      <c r="E31" s="105">
        <v>242.811048</v>
      </c>
      <c r="F31" s="105">
        <v>253.94563600000001</v>
      </c>
      <c r="G31" s="105">
        <v>262.70860000000005</v>
      </c>
      <c r="H31" s="105">
        <v>272.59509200000002</v>
      </c>
      <c r="I31" s="105">
        <v>262.40403200000003</v>
      </c>
      <c r="J31" s="105">
        <v>254.22311999999999</v>
      </c>
      <c r="K31" s="105">
        <v>247.08775600000001</v>
      </c>
      <c r="L31" s="105">
        <v>252.36308000000005</v>
      </c>
      <c r="M31" s="105">
        <v>235.28443200000001</v>
      </c>
      <c r="N31" s="105">
        <v>250.99486800000003</v>
      </c>
      <c r="O31" s="245">
        <f t="shared" si="0"/>
        <v>3019.7650720000001</v>
      </c>
      <c r="P31" s="1"/>
    </row>
    <row r="32" spans="1:16" ht="11.1" customHeight="1" x14ac:dyDescent="0.25">
      <c r="A32" s="69"/>
      <c r="B32" s="70" t="s">
        <v>161</v>
      </c>
      <c r="C32" s="105">
        <v>238.75185199999996</v>
      </c>
      <c r="D32" s="2">
        <v>246.59555600000002</v>
      </c>
      <c r="E32" s="105">
        <v>242.811048</v>
      </c>
      <c r="F32" s="105">
        <v>253.94563600000001</v>
      </c>
      <c r="G32" s="105">
        <v>262.70860000000005</v>
      </c>
      <c r="H32" s="105">
        <v>272.59509200000002</v>
      </c>
      <c r="I32" s="105">
        <v>262.40403200000003</v>
      </c>
      <c r="J32" s="105">
        <v>254.22311999999999</v>
      </c>
      <c r="K32" s="105">
        <v>247.08775600000001</v>
      </c>
      <c r="L32" s="105">
        <v>252.36308000000005</v>
      </c>
      <c r="M32" s="105">
        <v>235.08207200000004</v>
      </c>
      <c r="N32" s="105">
        <v>250.36285600000005</v>
      </c>
      <c r="O32" s="245">
        <f t="shared" si="0"/>
        <v>3018.9307000000003</v>
      </c>
      <c r="P32" s="1"/>
    </row>
    <row r="33" spans="1:16" ht="11.1" customHeight="1" x14ac:dyDescent="0.25">
      <c r="A33" s="69" t="s">
        <v>92</v>
      </c>
      <c r="B33" s="70" t="s">
        <v>162</v>
      </c>
      <c r="C33" s="105">
        <v>35.420999999999999</v>
      </c>
      <c r="D33" s="105">
        <v>36.134700000000002</v>
      </c>
      <c r="E33" s="105">
        <v>36.167999999999999</v>
      </c>
      <c r="F33" s="105">
        <v>32.469000000000001</v>
      </c>
      <c r="G33" s="105">
        <v>33.414000000000001</v>
      </c>
      <c r="H33" s="105">
        <v>32.918999999999997</v>
      </c>
      <c r="I33" s="105">
        <v>28.535</v>
      </c>
      <c r="J33" s="105">
        <v>23.218</v>
      </c>
      <c r="K33" s="105">
        <v>25.372</v>
      </c>
      <c r="L33" s="105">
        <v>30.074000000000002</v>
      </c>
      <c r="M33" s="105">
        <v>29.864000000000001</v>
      </c>
      <c r="N33" s="105">
        <v>40.289000000000001</v>
      </c>
      <c r="O33" s="245">
        <f t="shared" si="0"/>
        <v>383.87769999999995</v>
      </c>
      <c r="P33" s="1"/>
    </row>
    <row r="34" spans="1:16" ht="11.1" customHeight="1" x14ac:dyDescent="0.25">
      <c r="A34" s="69"/>
      <c r="B34" s="70" t="s">
        <v>161</v>
      </c>
      <c r="C34" s="105">
        <v>34.286999999999999</v>
      </c>
      <c r="D34" s="2">
        <v>35.606999999999999</v>
      </c>
      <c r="E34" s="105">
        <v>35.594000000000001</v>
      </c>
      <c r="F34" s="105">
        <v>31.981079999999999</v>
      </c>
      <c r="G34" s="105">
        <v>32.6417</v>
      </c>
      <c r="H34" s="105">
        <v>31.643999999999998</v>
      </c>
      <c r="I34" s="105">
        <v>27.457999999999998</v>
      </c>
      <c r="J34" s="105">
        <v>22.646999999999998</v>
      </c>
      <c r="K34" s="105">
        <v>24.614000000000001</v>
      </c>
      <c r="L34" s="105">
        <v>28.417000000000002</v>
      </c>
      <c r="M34" s="105">
        <v>27.833400000000001</v>
      </c>
      <c r="N34" s="105">
        <v>35.609000000000002</v>
      </c>
      <c r="O34" s="245">
        <f t="shared" si="0"/>
        <v>368.33317999999991</v>
      </c>
      <c r="P34" s="1"/>
    </row>
    <row r="35" spans="1:16" ht="11.1" customHeight="1" x14ac:dyDescent="0.25">
      <c r="A35" s="69" t="s">
        <v>182</v>
      </c>
      <c r="B35" s="70" t="s">
        <v>162</v>
      </c>
      <c r="C35" s="105">
        <v>44.633600000000001</v>
      </c>
      <c r="D35" s="105">
        <v>51.248680000000007</v>
      </c>
      <c r="E35" s="105">
        <v>51.197159999999997</v>
      </c>
      <c r="F35" s="105">
        <v>51.857720000000008</v>
      </c>
      <c r="G35" s="105">
        <v>54.724119999999999</v>
      </c>
      <c r="H35" s="105">
        <v>59.104799999999997</v>
      </c>
      <c r="I35" s="105">
        <v>61.591648000000006</v>
      </c>
      <c r="J35" s="105">
        <v>68.498772000000002</v>
      </c>
      <c r="K35" s="105">
        <v>67.49812</v>
      </c>
      <c r="L35" s="105">
        <v>56.089959999999998</v>
      </c>
      <c r="M35" s="105">
        <v>52.641719999999999</v>
      </c>
      <c r="N35" s="105">
        <v>53.800519999999999</v>
      </c>
      <c r="O35" s="245">
        <f t="shared" si="0"/>
        <v>672.88681999999994</v>
      </c>
      <c r="P35" s="1"/>
    </row>
    <row r="36" spans="1:16" ht="11.1" customHeight="1" x14ac:dyDescent="0.25">
      <c r="A36" s="69"/>
      <c r="B36" s="70" t="s">
        <v>161</v>
      </c>
      <c r="C36" s="105">
        <v>45.97128</v>
      </c>
      <c r="D36" s="2">
        <v>48.13172560000001</v>
      </c>
      <c r="E36" s="105">
        <v>56.353884000000008</v>
      </c>
      <c r="F36" s="105">
        <v>49.981012800000002</v>
      </c>
      <c r="G36" s="105">
        <v>58.041955999999999</v>
      </c>
      <c r="H36" s="105">
        <v>53.281764800000012</v>
      </c>
      <c r="I36" s="105">
        <v>55</v>
      </c>
      <c r="J36" s="105">
        <v>65.231936000000005</v>
      </c>
      <c r="K36" s="105">
        <v>65.042023999999998</v>
      </c>
      <c r="L36" s="105">
        <v>54.369</v>
      </c>
      <c r="M36" s="105">
        <v>53.304000000000002</v>
      </c>
      <c r="N36" s="105">
        <v>52.784704000000005</v>
      </c>
      <c r="O36" s="245">
        <f t="shared" si="0"/>
        <v>657.49328720000005</v>
      </c>
      <c r="P36" s="1"/>
    </row>
    <row r="37" spans="1:16" ht="11.1" customHeight="1" x14ac:dyDescent="0.25">
      <c r="A37" s="69" t="s">
        <v>10</v>
      </c>
      <c r="B37" s="70" t="s">
        <v>162</v>
      </c>
      <c r="C37" s="105">
        <v>6.9934000000000003</v>
      </c>
      <c r="D37" s="105">
        <v>7.585560000000001</v>
      </c>
      <c r="E37" s="105">
        <v>7.27928</v>
      </c>
      <c r="F37" s="105">
        <v>7.3059600000000007</v>
      </c>
      <c r="G37" s="105">
        <v>7.4492000000000003</v>
      </c>
      <c r="H37" s="105">
        <v>6.7822000000000005</v>
      </c>
      <c r="I37" s="105">
        <v>7.09016</v>
      </c>
      <c r="J37" s="105">
        <v>6.7682400000000005</v>
      </c>
      <c r="K37" s="105">
        <v>6.9486799999999995</v>
      </c>
      <c r="L37" s="105">
        <v>6.8447199999999997</v>
      </c>
      <c r="M37" s="105">
        <v>7.6962000000000002</v>
      </c>
      <c r="N37" s="105">
        <v>8.6342400000000001</v>
      </c>
      <c r="O37" s="245">
        <f t="shared" si="0"/>
        <v>87.377840000000006</v>
      </c>
      <c r="P37" s="1"/>
    </row>
    <row r="38" spans="1:16" ht="11.1" customHeight="1" x14ac:dyDescent="0.25">
      <c r="A38" s="69"/>
      <c r="B38" s="70" t="s">
        <v>161</v>
      </c>
      <c r="C38" s="105">
        <v>8.4689999999999994</v>
      </c>
      <c r="D38" s="2">
        <v>8.2913999999999994</v>
      </c>
      <c r="E38" s="105">
        <v>7.2317</v>
      </c>
      <c r="F38" s="105">
        <v>7.9951999999999996</v>
      </c>
      <c r="G38" s="105">
        <v>7.3926000000000007</v>
      </c>
      <c r="H38" s="105">
        <v>7.5060000000000002</v>
      </c>
      <c r="I38" s="105">
        <v>7.806</v>
      </c>
      <c r="J38" s="105">
        <v>7.5060000000000002</v>
      </c>
      <c r="K38" s="105">
        <v>7.6040000000000001</v>
      </c>
      <c r="L38" s="105">
        <v>6.9740000000000002</v>
      </c>
      <c r="M38" s="105">
        <v>6.9755000000000003</v>
      </c>
      <c r="N38" s="105">
        <v>6.5911</v>
      </c>
      <c r="O38" s="245">
        <f t="shared" si="0"/>
        <v>90.342500000000001</v>
      </c>
      <c r="P38" s="1"/>
    </row>
    <row r="39" spans="1:16" ht="11.1" customHeight="1" x14ac:dyDescent="0.25">
      <c r="A39" s="69" t="s">
        <v>61</v>
      </c>
      <c r="B39" s="70" t="s">
        <v>162</v>
      </c>
      <c r="C39" s="105">
        <v>3.1356000000000002</v>
      </c>
      <c r="D39" s="105">
        <v>2.6684000000000001</v>
      </c>
      <c r="E39" s="105">
        <v>2.1707999999999998</v>
      </c>
      <c r="F39" s="105">
        <v>2.6160000000000001</v>
      </c>
      <c r="G39" s="105">
        <v>3.0416000000000003</v>
      </c>
      <c r="H39" s="105">
        <v>2.6788000000000003</v>
      </c>
      <c r="I39" s="105">
        <v>2.9500000000000006</v>
      </c>
      <c r="J39" s="105">
        <v>2.8620000000000001</v>
      </c>
      <c r="K39" s="105">
        <v>3.2788000000000004</v>
      </c>
      <c r="L39" s="105">
        <v>3.7984000000000004</v>
      </c>
      <c r="M39" s="105">
        <v>2.8320000000000007</v>
      </c>
      <c r="N39" s="105">
        <v>4.0303999999999993</v>
      </c>
      <c r="O39" s="245">
        <f t="shared" si="0"/>
        <v>36.062799999999996</v>
      </c>
      <c r="P39" s="1"/>
    </row>
    <row r="40" spans="1:16" ht="11.1" customHeight="1" x14ac:dyDescent="0.25">
      <c r="A40" s="69"/>
      <c r="B40" s="70" t="s">
        <v>161</v>
      </c>
      <c r="C40" s="105">
        <v>2.6896000000000004</v>
      </c>
      <c r="D40" s="2">
        <v>3.0104000000000002</v>
      </c>
      <c r="E40" s="105">
        <v>2.3443999999999998</v>
      </c>
      <c r="F40" s="105">
        <v>3.1744000000000003</v>
      </c>
      <c r="G40" s="105">
        <v>2.8452000000000002</v>
      </c>
      <c r="H40" s="105">
        <v>2.8908000000000009</v>
      </c>
      <c r="I40" s="105">
        <v>2.6996000000000007</v>
      </c>
      <c r="J40" s="105">
        <v>3.3740000000000006</v>
      </c>
      <c r="K40" s="105">
        <v>3.0980000000000003</v>
      </c>
      <c r="L40" s="105">
        <v>2.7892000000000006</v>
      </c>
      <c r="M40" s="105">
        <v>2.8128000000000002</v>
      </c>
      <c r="N40" s="105">
        <v>3.8231999999999999</v>
      </c>
      <c r="O40" s="245">
        <f t="shared" si="0"/>
        <v>35.551600000000008</v>
      </c>
      <c r="P40" s="1"/>
    </row>
    <row r="41" spans="1:16" ht="11.1" customHeight="1" x14ac:dyDescent="0.25">
      <c r="A41" s="69" t="s">
        <v>62</v>
      </c>
      <c r="B41" s="70" t="s">
        <v>162</v>
      </c>
      <c r="C41" s="105">
        <v>2.012</v>
      </c>
      <c r="D41" s="105">
        <v>1.8480000000000001</v>
      </c>
      <c r="E41" s="105">
        <v>2.0910000000000002</v>
      </c>
      <c r="F41" s="105">
        <v>1.8549999999999998</v>
      </c>
      <c r="G41" s="105">
        <v>2.04</v>
      </c>
      <c r="H41" s="105">
        <v>2.25</v>
      </c>
      <c r="I41" s="105">
        <v>2.17</v>
      </c>
      <c r="J41" s="105">
        <v>1.8350000000000002</v>
      </c>
      <c r="K41" s="105">
        <v>1.9700000000000004</v>
      </c>
      <c r="L41" s="105">
        <v>2.1850000000000001</v>
      </c>
      <c r="M41" s="105">
        <v>2.9130000000000003</v>
      </c>
      <c r="N41" s="105">
        <v>2.5820000000000003</v>
      </c>
      <c r="O41" s="245">
        <f t="shared" si="0"/>
        <v>25.750999999999998</v>
      </c>
      <c r="P41" s="1"/>
    </row>
    <row r="42" spans="1:16" ht="11.1" customHeight="1" x14ac:dyDescent="0.25">
      <c r="A42" s="69"/>
      <c r="B42" s="70" t="s">
        <v>161</v>
      </c>
      <c r="C42" s="105">
        <v>1.69</v>
      </c>
      <c r="D42" s="2">
        <v>1.907</v>
      </c>
      <c r="E42" s="105">
        <v>2.0190000000000001</v>
      </c>
      <c r="F42" s="105">
        <v>1.8216000000000001</v>
      </c>
      <c r="G42" s="105">
        <v>1.9750000000000001</v>
      </c>
      <c r="H42" s="105">
        <v>2.3690000000000002</v>
      </c>
      <c r="I42" s="105">
        <v>2.33</v>
      </c>
      <c r="J42" s="105">
        <v>1.885</v>
      </c>
      <c r="K42" s="105">
        <v>2.0613999999999999</v>
      </c>
      <c r="L42" s="105">
        <v>2.2949999999999999</v>
      </c>
      <c r="M42" s="105">
        <v>2.9447000000000001</v>
      </c>
      <c r="N42" s="105">
        <v>2.6074000000000002</v>
      </c>
      <c r="O42" s="245">
        <f t="shared" si="0"/>
        <v>25.905100000000004</v>
      </c>
      <c r="P42" s="1"/>
    </row>
    <row r="43" spans="1:16" ht="11.1" customHeight="1" x14ac:dyDescent="0.25">
      <c r="A43" s="69" t="s">
        <v>19</v>
      </c>
      <c r="B43" s="70" t="s">
        <v>162</v>
      </c>
      <c r="C43" s="105">
        <v>6.7985784599999999</v>
      </c>
      <c r="D43" s="105">
        <v>6.2034355807999999</v>
      </c>
      <c r="E43" s="105">
        <v>6.9455</v>
      </c>
      <c r="F43" s="105">
        <v>5.3731999999999998</v>
      </c>
      <c r="G43" s="105">
        <v>6.2923999999999998</v>
      </c>
      <c r="H43" s="105">
        <v>6.4543089399999998</v>
      </c>
      <c r="I43" s="105">
        <v>6.0430000000000001</v>
      </c>
      <c r="J43" s="105">
        <v>6.3757380000000001</v>
      </c>
      <c r="K43" s="105">
        <v>7.3651999999999997</v>
      </c>
      <c r="L43" s="105">
        <v>7.8122199999999999</v>
      </c>
      <c r="M43" s="105">
        <v>6.7122200000000003</v>
      </c>
      <c r="N43" s="105">
        <v>6.0780000000000003</v>
      </c>
      <c r="O43" s="245">
        <f t="shared" si="0"/>
        <v>78.453800980799997</v>
      </c>
      <c r="P43" s="1"/>
    </row>
    <row r="44" spans="1:16" ht="11.1" customHeight="1" x14ac:dyDescent="0.25">
      <c r="A44" s="69"/>
      <c r="B44" s="70" t="s">
        <v>161</v>
      </c>
      <c r="C44" s="105">
        <v>7.7985784599999999</v>
      </c>
      <c r="D44" s="2">
        <v>6.6298349999999999</v>
      </c>
      <c r="E44" s="105">
        <v>6.9945500000000003</v>
      </c>
      <c r="F44" s="105">
        <v>6.0110469999999996</v>
      </c>
      <c r="G44" s="105">
        <v>6.2220000000000004</v>
      </c>
      <c r="H44" s="105">
        <v>5.9196</v>
      </c>
      <c r="I44" s="105">
        <v>6.2450000000000001</v>
      </c>
      <c r="J44" s="105">
        <v>5.4648000000000003</v>
      </c>
      <c r="K44" s="105">
        <v>6.5279999999999996</v>
      </c>
      <c r="L44" s="105">
        <v>8.1242000000000001</v>
      </c>
      <c r="M44" s="105">
        <v>7.2122000000000002</v>
      </c>
      <c r="N44" s="105">
        <v>6.5608000000000004</v>
      </c>
      <c r="O44" s="245">
        <f t="shared" si="0"/>
        <v>79.710610459999984</v>
      </c>
      <c r="P44" s="1"/>
    </row>
    <row r="45" spans="1:16" ht="11.1" customHeight="1" x14ac:dyDescent="0.25">
      <c r="A45" s="69" t="s">
        <v>40</v>
      </c>
      <c r="B45" s="70" t="s">
        <v>162</v>
      </c>
      <c r="C45" s="105">
        <v>70.418520545500002</v>
      </c>
      <c r="D45" s="105">
        <v>80.479231999999996</v>
      </c>
      <c r="E45" s="105">
        <v>95.472111999999996</v>
      </c>
      <c r="F45" s="105">
        <v>120.4128</v>
      </c>
      <c r="G45" s="105">
        <v>152.2444265</v>
      </c>
      <c r="H45" s="105">
        <v>130.39773600000001</v>
      </c>
      <c r="I45" s="105">
        <v>141.66789200000002</v>
      </c>
      <c r="J45" s="105">
        <v>137.48458590337626</v>
      </c>
      <c r="K45" s="105">
        <v>100.06550800000001</v>
      </c>
      <c r="L45" s="105">
        <v>81.762004000000005</v>
      </c>
      <c r="M45" s="105">
        <v>111.2218</v>
      </c>
      <c r="N45" s="105">
        <v>154.70147</v>
      </c>
      <c r="O45" s="245">
        <f t="shared" si="0"/>
        <v>1376.3280869488763</v>
      </c>
      <c r="P45" s="1"/>
    </row>
    <row r="46" spans="1:16" ht="11.1" customHeight="1" x14ac:dyDescent="0.25">
      <c r="A46" s="69"/>
      <c r="B46" s="70" t="s">
        <v>161</v>
      </c>
      <c r="C46" s="105">
        <v>75.399900000000002</v>
      </c>
      <c r="D46" s="2">
        <v>85.882980000000003</v>
      </c>
      <c r="E46" s="105">
        <v>106.87748000000001</v>
      </c>
      <c r="F46" s="105">
        <v>122.91234</v>
      </c>
      <c r="G46" s="105">
        <v>139.35632000000004</v>
      </c>
      <c r="H46" s="105">
        <v>140.676624</v>
      </c>
      <c r="I46" s="105">
        <v>150.72134800000001</v>
      </c>
      <c r="J46" s="105">
        <v>134.60141999999999</v>
      </c>
      <c r="K46" s="105">
        <v>98.199359999999999</v>
      </c>
      <c r="L46" s="105">
        <v>90.508696000000015</v>
      </c>
      <c r="M46" s="105">
        <v>113.2218</v>
      </c>
      <c r="N46" s="105">
        <v>145.20977999999999</v>
      </c>
      <c r="O46" s="245">
        <f t="shared" si="0"/>
        <v>1403.5680480000001</v>
      </c>
      <c r="P46" s="1"/>
    </row>
    <row r="47" spans="1:16" ht="11.1" customHeight="1" x14ac:dyDescent="0.25">
      <c r="A47" s="69" t="s">
        <v>29</v>
      </c>
      <c r="B47" s="70" t="s">
        <v>162</v>
      </c>
      <c r="C47" s="105">
        <v>153.64699999999999</v>
      </c>
      <c r="D47" s="105">
        <v>153.03952435970001</v>
      </c>
      <c r="E47" s="105">
        <v>150.34700000000001</v>
      </c>
      <c r="F47" s="105">
        <v>157.63441767762799</v>
      </c>
      <c r="G47" s="105">
        <v>174.58384055457799</v>
      </c>
      <c r="H47" s="105">
        <v>179.61799999999999</v>
      </c>
      <c r="I47" s="105">
        <v>181.11600000000001</v>
      </c>
      <c r="J47" s="105">
        <v>201.53326343152682</v>
      </c>
      <c r="K47" s="105">
        <v>149.06469999999999</v>
      </c>
      <c r="L47" s="105">
        <v>109.190766031187</v>
      </c>
      <c r="M47" s="105">
        <v>112.38500000000001</v>
      </c>
      <c r="N47" s="105">
        <v>136.209</v>
      </c>
      <c r="O47" s="245">
        <f t="shared" si="0"/>
        <v>1858.3685120546197</v>
      </c>
      <c r="P47" s="1"/>
    </row>
    <row r="48" spans="1:16" ht="11.1" customHeight="1" x14ac:dyDescent="0.25">
      <c r="A48" s="69"/>
      <c r="B48" s="70" t="s">
        <v>161</v>
      </c>
      <c r="C48" s="105">
        <v>157.03674627859399</v>
      </c>
      <c r="D48" s="2">
        <v>156.77907204195</v>
      </c>
      <c r="E48" s="105">
        <v>152.64699999999999</v>
      </c>
      <c r="F48" s="105">
        <v>171.26920000000001</v>
      </c>
      <c r="G48" s="105">
        <v>175.40600000000001</v>
      </c>
      <c r="H48" s="105">
        <v>195.20483946561436</v>
      </c>
      <c r="I48" s="105">
        <v>190.50800000000001</v>
      </c>
      <c r="J48" s="105">
        <v>202.3417</v>
      </c>
      <c r="K48" s="105">
        <v>150.61170000000001</v>
      </c>
      <c r="L48" s="105">
        <v>110.14700000000001</v>
      </c>
      <c r="M48" s="105">
        <v>113.14570000000001</v>
      </c>
      <c r="N48" s="105">
        <v>138.84731323279993</v>
      </c>
      <c r="O48" s="245">
        <f t="shared" si="0"/>
        <v>1913.944271018958</v>
      </c>
      <c r="P48" s="1"/>
    </row>
    <row r="49" spans="1:16" ht="11.1" customHeight="1" x14ac:dyDescent="0.25">
      <c r="A49" s="69" t="s">
        <v>33</v>
      </c>
      <c r="B49" s="70" t="s">
        <v>162</v>
      </c>
      <c r="C49" s="105">
        <v>453.70099999999996</v>
      </c>
      <c r="D49" s="105">
        <v>565.56399999999996</v>
      </c>
      <c r="E49" s="105">
        <v>634.56999999999994</v>
      </c>
      <c r="F49" s="105">
        <v>878.0100000000001</v>
      </c>
      <c r="G49" s="105">
        <v>869.38900000000012</v>
      </c>
      <c r="H49" s="105">
        <v>861.12100000000021</v>
      </c>
      <c r="I49" s="105">
        <v>828.14800000000014</v>
      </c>
      <c r="J49" s="105">
        <v>799.9899999999999</v>
      </c>
      <c r="K49" s="105">
        <v>723.54000000000008</v>
      </c>
      <c r="L49" s="105">
        <v>639.41300000000001</v>
      </c>
      <c r="M49" s="105">
        <v>625.63799999999992</v>
      </c>
      <c r="N49" s="105">
        <v>576.09899999999993</v>
      </c>
      <c r="O49" s="245">
        <f t="shared" si="0"/>
        <v>8455.1829999999991</v>
      </c>
      <c r="P49" s="1"/>
    </row>
    <row r="50" spans="1:16" ht="11.1" customHeight="1" x14ac:dyDescent="0.25">
      <c r="A50" s="69"/>
      <c r="B50" s="70" t="s">
        <v>161</v>
      </c>
      <c r="C50" s="105">
        <v>466.93200000000002</v>
      </c>
      <c r="D50" s="2">
        <v>566.16700000000014</v>
      </c>
      <c r="E50" s="105">
        <v>639.74600000000009</v>
      </c>
      <c r="F50" s="105">
        <v>892.82600000000002</v>
      </c>
      <c r="G50" s="105">
        <v>875.39100000000008</v>
      </c>
      <c r="H50" s="105">
        <v>836.72399999999993</v>
      </c>
      <c r="I50" s="105">
        <v>822.0870000000001</v>
      </c>
      <c r="J50" s="105">
        <v>765.79300000000012</v>
      </c>
      <c r="K50" s="105">
        <v>718.57599999999991</v>
      </c>
      <c r="L50" s="105">
        <v>639.49199999999996</v>
      </c>
      <c r="M50" s="105">
        <v>629.16899999999998</v>
      </c>
      <c r="N50" s="105">
        <v>578.23099999999999</v>
      </c>
      <c r="O50" s="245">
        <f t="shared" si="0"/>
        <v>8431.1340000000018</v>
      </c>
      <c r="P50" s="1"/>
    </row>
    <row r="51" spans="1:16" ht="11.1" customHeight="1" x14ac:dyDescent="0.25">
      <c r="A51" s="69" t="s">
        <v>34</v>
      </c>
      <c r="B51" s="70" t="s">
        <v>162</v>
      </c>
      <c r="C51" s="105">
        <v>4.4246733634225004</v>
      </c>
      <c r="D51" s="105">
        <v>4.7783970409815</v>
      </c>
      <c r="E51" s="105">
        <v>4.0168999999999997</v>
      </c>
      <c r="F51" s="105">
        <v>4.55764674</v>
      </c>
      <c r="G51" s="105">
        <v>4.5582399999999996</v>
      </c>
      <c r="H51" s="105">
        <v>5.0080492000000003</v>
      </c>
      <c r="I51" s="105">
        <v>5.0064000000000002</v>
      </c>
      <c r="J51" s="105">
        <v>5.9409999999999998</v>
      </c>
      <c r="K51" s="105">
        <v>5.4691999999999998</v>
      </c>
      <c r="L51" s="105">
        <v>5.0309999999999997</v>
      </c>
      <c r="M51" s="105">
        <v>4.8600000000000003</v>
      </c>
      <c r="N51" s="105">
        <v>6.2812000000000001</v>
      </c>
      <c r="O51" s="245">
        <f t="shared" si="0"/>
        <v>59.932706344404004</v>
      </c>
      <c r="P51" s="1"/>
    </row>
    <row r="52" spans="1:16" ht="11.1" customHeight="1" x14ac:dyDescent="0.25">
      <c r="A52" s="69"/>
      <c r="B52" s="70" t="s">
        <v>161</v>
      </c>
      <c r="C52" s="105">
        <v>4.5225</v>
      </c>
      <c r="D52" s="2">
        <v>4.9436495399999991</v>
      </c>
      <c r="E52" s="105">
        <v>4.1317000000000004</v>
      </c>
      <c r="F52" s="105">
        <v>4.6239999999999997</v>
      </c>
      <c r="G52" s="105">
        <v>5.1243999999999996</v>
      </c>
      <c r="H52" s="105">
        <v>4.9892000000000003</v>
      </c>
      <c r="I52" s="105">
        <v>5.1192000000000002</v>
      </c>
      <c r="J52" s="105">
        <v>6.2984</v>
      </c>
      <c r="K52" s="105">
        <v>5.6920000000000002</v>
      </c>
      <c r="L52" s="105">
        <v>5.1285999999999996</v>
      </c>
      <c r="M52" s="105">
        <v>4.9980000000000002</v>
      </c>
      <c r="N52" s="105">
        <v>6.7211999999999996</v>
      </c>
      <c r="O52" s="245">
        <f t="shared" si="0"/>
        <v>62.292849540000006</v>
      </c>
      <c r="P52" s="1"/>
    </row>
    <row r="53" spans="1:16" ht="11.1" customHeight="1" x14ac:dyDescent="0.25">
      <c r="A53" s="69" t="s">
        <v>20</v>
      </c>
      <c r="B53" s="70" t="s">
        <v>162</v>
      </c>
      <c r="C53" s="105">
        <v>14.32</v>
      </c>
      <c r="D53" s="105">
        <v>15.512400000000003</v>
      </c>
      <c r="E53" s="105">
        <v>16.366400000000002</v>
      </c>
      <c r="F53" s="105">
        <v>16.54</v>
      </c>
      <c r="G53" s="105">
        <v>17.923999999999999</v>
      </c>
      <c r="H53" s="105">
        <v>18.396000000000001</v>
      </c>
      <c r="I53" s="105">
        <v>19.088000000000001</v>
      </c>
      <c r="J53" s="105">
        <v>19.108000000000001</v>
      </c>
      <c r="K53" s="105">
        <v>19.564</v>
      </c>
      <c r="L53" s="105">
        <v>18.295999999999999</v>
      </c>
      <c r="M53" s="105">
        <v>20.12462</v>
      </c>
      <c r="N53" s="105">
        <v>20.434200000000001</v>
      </c>
      <c r="O53" s="245">
        <f t="shared" si="0"/>
        <v>215.67362</v>
      </c>
      <c r="P53" s="1"/>
    </row>
    <row r="54" spans="1:16" ht="11.1" customHeight="1" x14ac:dyDescent="0.25">
      <c r="A54" s="69"/>
      <c r="B54" s="70" t="s">
        <v>161</v>
      </c>
      <c r="C54" s="105">
        <v>17.3622768</v>
      </c>
      <c r="D54" s="2">
        <v>16.344000000000001</v>
      </c>
      <c r="E54" s="105">
        <v>18.448400000000003</v>
      </c>
      <c r="F54" s="105">
        <v>16.420000000000002</v>
      </c>
      <c r="G54" s="105">
        <v>19.052</v>
      </c>
      <c r="H54" s="105">
        <v>18.896799999999999</v>
      </c>
      <c r="I54" s="105">
        <v>20.047999999999998</v>
      </c>
      <c r="J54" s="105">
        <v>20.196800000000003</v>
      </c>
      <c r="K54" s="105">
        <v>19.636000000000003</v>
      </c>
      <c r="L54" s="105">
        <v>18.36</v>
      </c>
      <c r="M54" s="105">
        <v>19.052400000000002</v>
      </c>
      <c r="N54" s="105">
        <v>20.016000000000005</v>
      </c>
      <c r="O54" s="245">
        <f t="shared" si="0"/>
        <v>223.8326768</v>
      </c>
      <c r="P54" s="1"/>
    </row>
    <row r="55" spans="1:16" ht="11.1" customHeight="1" x14ac:dyDescent="0.25">
      <c r="A55" s="76" t="s">
        <v>28</v>
      </c>
      <c r="B55" s="70" t="s">
        <v>162</v>
      </c>
      <c r="C55" s="105">
        <v>3.1240000000000001</v>
      </c>
      <c r="D55" s="105">
        <v>3.1457999999999999</v>
      </c>
      <c r="E55" s="105">
        <v>3.0053999999999998</v>
      </c>
      <c r="F55" s="105">
        <v>3.1320000000000001</v>
      </c>
      <c r="G55" s="105">
        <v>3.1240999999999999</v>
      </c>
      <c r="H55" s="105">
        <v>3.0459999999999998</v>
      </c>
      <c r="I55" s="105">
        <v>2.8119999999999998</v>
      </c>
      <c r="J55" s="105">
        <v>2.706</v>
      </c>
      <c r="K55" s="105">
        <v>2.7604000000000002</v>
      </c>
      <c r="L55" s="105">
        <v>3.0718000000000001</v>
      </c>
      <c r="M55" s="105">
        <v>3.0409999999999999</v>
      </c>
      <c r="N55" s="105">
        <v>2.3370000000000002</v>
      </c>
      <c r="O55" s="245">
        <f t="shared" si="0"/>
        <v>35.305500000000002</v>
      </c>
      <c r="P55" s="1"/>
    </row>
    <row r="56" spans="1:16" ht="11.1" customHeight="1" x14ac:dyDescent="0.25">
      <c r="A56" s="76"/>
      <c r="B56" s="70" t="s">
        <v>161</v>
      </c>
      <c r="C56" s="105">
        <v>3.0169999999999999</v>
      </c>
      <c r="D56" s="2">
        <v>3.0438000000000001</v>
      </c>
      <c r="E56" s="105">
        <v>2.9491000000000001</v>
      </c>
      <c r="F56" s="105">
        <v>2.9079999999999999</v>
      </c>
      <c r="G56" s="105">
        <v>2.9831400000000001</v>
      </c>
      <c r="H56" s="105">
        <v>2.9742999999999999</v>
      </c>
      <c r="I56" s="105">
        <v>2.7404999999999999</v>
      </c>
      <c r="J56" s="105">
        <v>2.6480000000000001</v>
      </c>
      <c r="K56" s="105">
        <v>2.8614899999999999</v>
      </c>
      <c r="L56" s="105">
        <v>2.9660000000000002</v>
      </c>
      <c r="M56" s="105">
        <v>2.8064</v>
      </c>
      <c r="N56" s="105">
        <v>2.2309999999999999</v>
      </c>
      <c r="O56" s="245">
        <f t="shared" si="0"/>
        <v>34.128730000000004</v>
      </c>
      <c r="P56" s="1"/>
    </row>
    <row r="57" spans="1:16" ht="11.1" customHeight="1" x14ac:dyDescent="0.25">
      <c r="A57" s="69" t="s">
        <v>135</v>
      </c>
      <c r="B57" s="70" t="s">
        <v>162</v>
      </c>
      <c r="C57" s="105">
        <v>2.0432000000000001</v>
      </c>
      <c r="D57" s="105">
        <v>1.8260000000000001</v>
      </c>
      <c r="E57" s="105">
        <v>1.8191999999999999</v>
      </c>
      <c r="F57" s="105">
        <v>1.5640000000000001</v>
      </c>
      <c r="G57" s="105">
        <v>2.0163000000000002</v>
      </c>
      <c r="H57" s="105">
        <v>2.343</v>
      </c>
      <c r="I57" s="105">
        <v>2.5979999999999999</v>
      </c>
      <c r="J57" s="105">
        <v>2.6520000000000001</v>
      </c>
      <c r="K57" s="105">
        <v>3.1480000000000001</v>
      </c>
      <c r="L57" s="105">
        <v>3.1280000000000001</v>
      </c>
      <c r="M57" s="105">
        <v>3.524</v>
      </c>
      <c r="N57" s="105">
        <v>4.4279999999999999</v>
      </c>
      <c r="O57" s="245">
        <f t="shared" si="0"/>
        <v>31.089700000000001</v>
      </c>
      <c r="P57" s="1"/>
    </row>
    <row r="58" spans="1:16" ht="11.1" customHeight="1" x14ac:dyDescent="0.25">
      <c r="A58" s="77"/>
      <c r="B58" s="78" t="s">
        <v>161</v>
      </c>
      <c r="C58" s="105">
        <v>2.2599999999999998</v>
      </c>
      <c r="D58" s="106">
        <v>1.8740000000000001</v>
      </c>
      <c r="E58" s="106">
        <v>1.8959999999999999</v>
      </c>
      <c r="F58" s="106">
        <v>1.5968</v>
      </c>
      <c r="G58" s="106">
        <v>2.2679999999999998</v>
      </c>
      <c r="H58" s="106">
        <v>2.5880000000000001</v>
      </c>
      <c r="I58" s="106">
        <v>2.72</v>
      </c>
      <c r="J58" s="106">
        <v>2.8719999999999999</v>
      </c>
      <c r="K58" s="106">
        <v>3.3940000000000001</v>
      </c>
      <c r="L58" s="106">
        <v>3.242</v>
      </c>
      <c r="M58" s="106">
        <v>3.6310500000000001</v>
      </c>
      <c r="N58" s="106">
        <v>4.6280000000000001</v>
      </c>
      <c r="O58" s="248">
        <f t="shared" si="0"/>
        <v>32.969850000000001</v>
      </c>
      <c r="P58" s="1"/>
    </row>
    <row r="59" spans="1:16" ht="9" customHeight="1" x14ac:dyDescent="0.25">
      <c r="A59" s="4" t="s">
        <v>141</v>
      </c>
      <c r="B59" s="85"/>
      <c r="C59" s="79"/>
      <c r="D59" s="79"/>
      <c r="E59" s="79"/>
      <c r="F59" s="79"/>
      <c r="G59" s="79"/>
      <c r="H59" s="79"/>
      <c r="I59" s="112"/>
      <c r="J59" s="113"/>
      <c r="K59" s="114"/>
      <c r="L59" s="112"/>
      <c r="M59" s="112"/>
      <c r="N59" s="112"/>
      <c r="O59" s="115"/>
      <c r="P59" s="115"/>
    </row>
    <row r="60" spans="1:16" ht="9" customHeight="1" x14ac:dyDescent="0.25">
      <c r="A60" s="215" t="s">
        <v>159</v>
      </c>
      <c r="B60" s="88"/>
      <c r="C60" s="88"/>
      <c r="D60" s="88"/>
      <c r="E60" s="88"/>
      <c r="F60" s="88"/>
      <c r="G60" s="88"/>
      <c r="H60" s="88"/>
      <c r="I60" s="116"/>
      <c r="J60" s="116"/>
      <c r="K60" s="116"/>
      <c r="L60" s="116"/>
      <c r="M60" s="116"/>
      <c r="N60" s="116"/>
      <c r="O60" s="116"/>
      <c r="P60" s="116"/>
    </row>
    <row r="61" spans="1:16" ht="9" customHeight="1" x14ac:dyDescent="0.3">
      <c r="A61" s="160" t="s">
        <v>173</v>
      </c>
      <c r="B61" s="89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</row>
    <row r="62" spans="1:16" ht="9" customHeight="1" x14ac:dyDescent="0.3">
      <c r="A62" s="191" t="s">
        <v>174</v>
      </c>
      <c r="B62" s="91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</row>
    <row r="63" spans="1:16" ht="9" customHeight="1" x14ac:dyDescent="0.3">
      <c r="A63" s="203"/>
      <c r="B63" s="92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</row>
    <row r="64" spans="1:16" ht="16.5" x14ac:dyDescent="0.3">
      <c r="A64" s="118"/>
      <c r="B64" s="92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</row>
    <row r="65" spans="1:16" ht="16.5" x14ac:dyDescent="0.3">
      <c r="A65" s="118"/>
      <c r="B65" s="92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P66"/>
  <sheetViews>
    <sheetView showGridLines="0" zoomScaleNormal="100" workbookViewId="0">
      <selection activeCell="F39" sqref="F39"/>
    </sheetView>
  </sheetViews>
  <sheetFormatPr baseColWidth="10" defaultColWidth="5.33203125" defaultRowHeight="12" customHeight="1" x14ac:dyDescent="0.25"/>
  <cols>
    <col min="1" max="1" width="9.33203125" style="31" customWidth="1"/>
    <col min="2" max="2" width="3.44140625" style="31" customWidth="1"/>
    <col min="3" max="14" width="4.33203125" style="31" customWidth="1"/>
    <col min="15" max="15" width="5.6640625" style="31" customWidth="1"/>
    <col min="16" max="16384" width="5.33203125" style="31"/>
  </cols>
  <sheetData>
    <row r="1" spans="1:16" ht="20.25" customHeight="1" x14ac:dyDescent="0.25">
      <c r="A1" s="29" t="s">
        <v>209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37</v>
      </c>
      <c r="B2" s="1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2" t="s">
        <v>26</v>
      </c>
      <c r="P4" s="68"/>
    </row>
    <row r="5" spans="1:16" ht="12.95" customHeight="1" x14ac:dyDescent="0.25">
      <c r="A5" s="366" t="s">
        <v>24</v>
      </c>
      <c r="B5" s="243">
        <v>2024</v>
      </c>
      <c r="C5" s="244">
        <v>15833.868899118994</v>
      </c>
      <c r="D5" s="244">
        <v>15718.680272215286</v>
      </c>
      <c r="E5" s="244">
        <v>15855.042041666668</v>
      </c>
      <c r="F5" s="244">
        <v>15770.746321551049</v>
      </c>
      <c r="G5" s="244">
        <v>16419.965399897417</v>
      </c>
      <c r="H5" s="244">
        <v>16370.814772738699</v>
      </c>
      <c r="I5" s="244">
        <v>19557.346413003201</v>
      </c>
      <c r="J5" s="244">
        <v>19135.775691484581</v>
      </c>
      <c r="K5" s="244">
        <v>18202.813821956508</v>
      </c>
      <c r="L5" s="244">
        <v>17862.035165417754</v>
      </c>
      <c r="M5" s="244">
        <v>18150.731009749998</v>
      </c>
      <c r="N5" s="244">
        <v>20671.075365749992</v>
      </c>
      <c r="O5" s="245">
        <f>SUM(C5:N5)</f>
        <v>209548.89517455018</v>
      </c>
      <c r="P5" s="30"/>
    </row>
    <row r="6" spans="1:16" ht="12.95" customHeight="1" x14ac:dyDescent="0.25">
      <c r="A6" s="367"/>
      <c r="B6" s="246" t="s">
        <v>177</v>
      </c>
      <c r="C6" s="247">
        <v>16582.532489077214</v>
      </c>
      <c r="D6" s="247">
        <v>16272.404342935271</v>
      </c>
      <c r="E6" s="247">
        <v>16422.906315230633</v>
      </c>
      <c r="F6" s="247">
        <v>16393.958904072242</v>
      </c>
      <c r="G6" s="247">
        <v>17052.872249</v>
      </c>
      <c r="H6" s="247">
        <v>16889.193373427581</v>
      </c>
      <c r="I6" s="247">
        <v>20237.419569375303</v>
      </c>
      <c r="J6" s="247">
        <v>19610.790625250003</v>
      </c>
      <c r="K6" s="247">
        <v>18789.556378500001</v>
      </c>
      <c r="L6" s="247">
        <v>18565.321208249999</v>
      </c>
      <c r="M6" s="247">
        <v>18694.44138425</v>
      </c>
      <c r="N6" s="247">
        <v>21303.692424911991</v>
      </c>
      <c r="O6" s="248">
        <f>SUM(C6:N6)</f>
        <v>216815.08926428028</v>
      </c>
      <c r="P6" s="30"/>
    </row>
    <row r="7" spans="1:16" ht="11.1" customHeight="1" x14ac:dyDescent="0.25">
      <c r="A7" s="69" t="s">
        <v>3</v>
      </c>
      <c r="B7" s="70" t="s">
        <v>162</v>
      </c>
      <c r="C7" s="105">
        <v>169.18151250000005</v>
      </c>
      <c r="D7" s="110">
        <v>171.22671749999998</v>
      </c>
      <c r="E7" s="105">
        <v>163.57206749999997</v>
      </c>
      <c r="F7" s="105">
        <v>148.51377600000004</v>
      </c>
      <c r="G7" s="105">
        <v>157.75173150000003</v>
      </c>
      <c r="H7" s="105">
        <v>160.6194855</v>
      </c>
      <c r="I7" s="105">
        <v>165.73390499999999</v>
      </c>
      <c r="J7" s="105">
        <v>168.18046125000006</v>
      </c>
      <c r="K7" s="105">
        <v>168.74498850000001</v>
      </c>
      <c r="L7" s="105">
        <v>167.88246824999996</v>
      </c>
      <c r="M7" s="105">
        <v>177.93299624999995</v>
      </c>
      <c r="N7" s="105">
        <v>206.75250074999997</v>
      </c>
      <c r="O7" s="245">
        <f>SUM(C7:N7)</f>
        <v>2026.0926104999999</v>
      </c>
      <c r="P7" s="30"/>
    </row>
    <row r="8" spans="1:16" ht="11.1" customHeight="1" x14ac:dyDescent="0.25">
      <c r="A8" s="69"/>
      <c r="B8" s="70" t="s">
        <v>161</v>
      </c>
      <c r="C8" s="105">
        <v>162.97691174999997</v>
      </c>
      <c r="D8" s="110">
        <v>160.66950000000003</v>
      </c>
      <c r="E8" s="105">
        <v>157.11733724999993</v>
      </c>
      <c r="F8" s="105">
        <v>141.81475424999999</v>
      </c>
      <c r="G8" s="105">
        <v>149.26425900000001</v>
      </c>
      <c r="H8" s="105">
        <v>156.77632724999995</v>
      </c>
      <c r="I8" s="105">
        <v>158.29271025</v>
      </c>
      <c r="J8" s="105">
        <v>160.50050399999998</v>
      </c>
      <c r="K8" s="105">
        <v>163.97225849999998</v>
      </c>
      <c r="L8" s="105">
        <v>170.61924824999997</v>
      </c>
      <c r="M8" s="105">
        <v>159.11099174999993</v>
      </c>
      <c r="N8" s="105">
        <v>210.53975700000001</v>
      </c>
      <c r="O8" s="245">
        <f t="shared" ref="O8:O58" si="0">SUM(C8:N8)</f>
        <v>1951.6545592499997</v>
      </c>
      <c r="P8" s="30"/>
    </row>
    <row r="9" spans="1:16" ht="11.1" customHeight="1" x14ac:dyDescent="0.25">
      <c r="A9" s="69" t="s">
        <v>4</v>
      </c>
      <c r="B9" s="70" t="s">
        <v>162</v>
      </c>
      <c r="C9" s="105">
        <v>162.78966560999999</v>
      </c>
      <c r="D9" s="110">
        <v>147.71375318</v>
      </c>
      <c r="E9" s="105">
        <v>157.12799999999999</v>
      </c>
      <c r="F9" s="105">
        <v>171.58454212025001</v>
      </c>
      <c r="G9" s="105">
        <v>170.12462925</v>
      </c>
      <c r="H9" s="105">
        <v>167.82479173869999</v>
      </c>
      <c r="I9" s="105">
        <v>181.41702410382999</v>
      </c>
      <c r="J9" s="105">
        <v>148.8246</v>
      </c>
      <c r="K9" s="105">
        <v>168.98820000000001</v>
      </c>
      <c r="L9" s="105">
        <v>156.9462</v>
      </c>
      <c r="M9" s="105">
        <v>159.063436</v>
      </c>
      <c r="N9" s="105">
        <v>191.12459999999999</v>
      </c>
      <c r="O9" s="245">
        <f t="shared" si="0"/>
        <v>1983.5294420027799</v>
      </c>
      <c r="P9" s="30"/>
    </row>
    <row r="10" spans="1:16" ht="11.1" customHeight="1" x14ac:dyDescent="0.25">
      <c r="A10" s="69"/>
      <c r="B10" s="70" t="s">
        <v>161</v>
      </c>
      <c r="C10" s="105">
        <v>191.79204923999998</v>
      </c>
      <c r="D10" s="110">
        <v>187.8818</v>
      </c>
      <c r="E10" s="105">
        <v>173.44632000000001</v>
      </c>
      <c r="F10" s="105">
        <v>177.4425</v>
      </c>
      <c r="G10" s="105">
        <v>191.24619999999999</v>
      </c>
      <c r="H10" s="105">
        <v>169.98939999999999</v>
      </c>
      <c r="I10" s="105">
        <v>181.99328</v>
      </c>
      <c r="J10" s="105">
        <v>175.887</v>
      </c>
      <c r="K10" s="105">
        <v>178.21482</v>
      </c>
      <c r="L10" s="105">
        <v>196.9462</v>
      </c>
      <c r="M10" s="105">
        <v>198.89815999999999</v>
      </c>
      <c r="N10" s="105">
        <v>212.12459999999999</v>
      </c>
      <c r="O10" s="245">
        <f t="shared" si="0"/>
        <v>2235.8623292399998</v>
      </c>
      <c r="P10" s="30"/>
    </row>
    <row r="11" spans="1:16" ht="11.1" customHeight="1" x14ac:dyDescent="0.25">
      <c r="A11" s="73" t="s">
        <v>31</v>
      </c>
      <c r="B11" s="70" t="s">
        <v>162</v>
      </c>
      <c r="C11" s="105">
        <v>210.78399999999999</v>
      </c>
      <c r="D11" s="110">
        <v>207.161</v>
      </c>
      <c r="E11" s="105">
        <v>199.99700000000001</v>
      </c>
      <c r="F11" s="105">
        <v>195.113</v>
      </c>
      <c r="G11" s="105">
        <v>198.52269999999999</v>
      </c>
      <c r="H11" s="105">
        <v>191.476</v>
      </c>
      <c r="I11" s="105">
        <v>191.29499999999999</v>
      </c>
      <c r="J11" s="105">
        <v>181.411</v>
      </c>
      <c r="K11" s="105">
        <v>180.92399999999998</v>
      </c>
      <c r="L11" s="105">
        <v>186.13499999999999</v>
      </c>
      <c r="M11" s="105">
        <v>181.72300000000001</v>
      </c>
      <c r="N11" s="105">
        <v>187.68400000000003</v>
      </c>
      <c r="O11" s="245">
        <f t="shared" si="0"/>
        <v>2312.2257000000004</v>
      </c>
      <c r="P11" s="30"/>
    </row>
    <row r="12" spans="1:16" ht="11.1" customHeight="1" x14ac:dyDescent="0.25">
      <c r="A12" s="73"/>
      <c r="B12" s="70" t="s">
        <v>161</v>
      </c>
      <c r="C12" s="105">
        <v>206.55500000000001</v>
      </c>
      <c r="D12" s="110">
        <v>204.678</v>
      </c>
      <c r="E12" s="105">
        <v>198.72500000000002</v>
      </c>
      <c r="F12" s="105">
        <v>199.95400000000001</v>
      </c>
      <c r="G12" s="105">
        <v>199.03100000000001</v>
      </c>
      <c r="H12" s="105">
        <v>191.39839999999998</v>
      </c>
      <c r="I12" s="105">
        <v>189.86099999999999</v>
      </c>
      <c r="J12" s="105">
        <v>178.06400000000002</v>
      </c>
      <c r="K12" s="105">
        <v>177.672</v>
      </c>
      <c r="L12" s="105">
        <v>178.9597</v>
      </c>
      <c r="M12" s="105">
        <v>178.27780000000001</v>
      </c>
      <c r="N12" s="105">
        <v>184.298</v>
      </c>
      <c r="O12" s="245">
        <f t="shared" si="0"/>
        <v>2287.4739</v>
      </c>
      <c r="P12" s="30"/>
    </row>
    <row r="13" spans="1:16" ht="11.1" customHeight="1" x14ac:dyDescent="0.25">
      <c r="A13" s="69" t="s">
        <v>18</v>
      </c>
      <c r="B13" s="70" t="s">
        <v>162</v>
      </c>
      <c r="C13" s="105">
        <v>1039.328</v>
      </c>
      <c r="D13" s="110">
        <v>1034.242</v>
      </c>
      <c r="E13" s="105">
        <v>1028.703</v>
      </c>
      <c r="F13" s="105">
        <v>1056.472</v>
      </c>
      <c r="G13" s="105">
        <v>1102.51</v>
      </c>
      <c r="H13" s="105">
        <v>1096.6170000000002</v>
      </c>
      <c r="I13" s="105">
        <v>1186.4470000000001</v>
      </c>
      <c r="J13" s="105">
        <v>1170.7629999999999</v>
      </c>
      <c r="K13" s="105">
        <v>1148.366</v>
      </c>
      <c r="L13" s="105">
        <v>1167.6859999999999</v>
      </c>
      <c r="M13" s="105">
        <v>1137.075</v>
      </c>
      <c r="N13" s="105">
        <v>1178.72</v>
      </c>
      <c r="O13" s="245">
        <f t="shared" si="0"/>
        <v>13346.929</v>
      </c>
      <c r="P13" s="30"/>
    </row>
    <row r="14" spans="1:16" ht="11.1" customHeight="1" x14ac:dyDescent="0.25">
      <c r="A14" s="69"/>
      <c r="B14" s="70" t="s">
        <v>161</v>
      </c>
      <c r="C14" s="105">
        <v>1054.74171</v>
      </c>
      <c r="D14" s="110">
        <v>974.57715999999994</v>
      </c>
      <c r="E14" s="105">
        <v>979.99515000000019</v>
      </c>
      <c r="F14" s="105">
        <v>975.57995000000017</v>
      </c>
      <c r="G14" s="105">
        <v>1012.4293000000001</v>
      </c>
      <c r="H14" s="105">
        <v>1015.0310000000002</v>
      </c>
      <c r="I14" s="105">
        <v>1039.6482000000001</v>
      </c>
      <c r="J14" s="105">
        <v>1027.2649999999999</v>
      </c>
      <c r="K14" s="105">
        <v>1031.9903999999999</v>
      </c>
      <c r="L14" s="105">
        <v>1067.9526699999999</v>
      </c>
      <c r="M14" s="105">
        <v>1048.9243899999999</v>
      </c>
      <c r="N14" s="105">
        <v>1157.5952</v>
      </c>
      <c r="O14" s="245">
        <f t="shared" si="0"/>
        <v>12385.730130000002</v>
      </c>
      <c r="P14" s="30"/>
    </row>
    <row r="15" spans="1:16" ht="11.1" customHeight="1" x14ac:dyDescent="0.25">
      <c r="A15" s="69" t="s">
        <v>132</v>
      </c>
      <c r="B15" s="70" t="s">
        <v>162</v>
      </c>
      <c r="C15" s="105">
        <v>223.06399999999999</v>
      </c>
      <c r="D15" s="110">
        <v>222.06399999999999</v>
      </c>
      <c r="E15" s="105">
        <v>275.04700000000003</v>
      </c>
      <c r="F15" s="105">
        <v>290.34699999999998</v>
      </c>
      <c r="G15" s="105">
        <v>289.30799999999999</v>
      </c>
      <c r="H15" s="105">
        <v>278.42180000000002</v>
      </c>
      <c r="I15" s="105">
        <v>285.61799999999999</v>
      </c>
      <c r="J15" s="105">
        <v>255.04400000000001</v>
      </c>
      <c r="K15" s="105">
        <v>228.14699999999999</v>
      </c>
      <c r="L15" s="105">
        <v>216.34800000000001</v>
      </c>
      <c r="M15" s="105">
        <v>230.10499999999999</v>
      </c>
      <c r="N15" s="105">
        <v>305.44299999999998</v>
      </c>
      <c r="O15" s="245">
        <f t="shared" si="0"/>
        <v>3098.9567999999999</v>
      </c>
      <c r="P15" s="30"/>
    </row>
    <row r="16" spans="1:16" ht="11.1" customHeight="1" x14ac:dyDescent="0.25">
      <c r="A16" s="69"/>
      <c r="B16" s="70" t="s">
        <v>161</v>
      </c>
      <c r="C16" s="105">
        <v>225.387</v>
      </c>
      <c r="D16" s="110">
        <v>223.13839999999999</v>
      </c>
      <c r="E16" s="105">
        <v>278.637</v>
      </c>
      <c r="F16" s="105">
        <v>293.10599999999999</v>
      </c>
      <c r="G16" s="105">
        <v>291.84399999999999</v>
      </c>
      <c r="H16" s="105">
        <v>280.31400000000002</v>
      </c>
      <c r="I16" s="105">
        <v>286.33699999999999</v>
      </c>
      <c r="J16" s="105">
        <v>257.41899999999998</v>
      </c>
      <c r="K16" s="105">
        <v>230.62899999999999</v>
      </c>
      <c r="L16" s="105">
        <v>217.64699999999999</v>
      </c>
      <c r="M16" s="105">
        <v>277.83249999999998</v>
      </c>
      <c r="N16" s="105">
        <v>285.61900000000003</v>
      </c>
      <c r="O16" s="245">
        <f t="shared" si="0"/>
        <v>3147.9099000000001</v>
      </c>
      <c r="P16" s="30"/>
    </row>
    <row r="17" spans="1:16" ht="11.1" customHeight="1" x14ac:dyDescent="0.25">
      <c r="A17" s="73" t="s">
        <v>0</v>
      </c>
      <c r="B17" s="70" t="s">
        <v>162</v>
      </c>
      <c r="C17" s="105">
        <v>475.101</v>
      </c>
      <c r="D17" s="110">
        <v>474.23799999999994</v>
      </c>
      <c r="E17" s="105">
        <v>447.11699999999996</v>
      </c>
      <c r="F17" s="105">
        <v>427.47</v>
      </c>
      <c r="G17" s="105">
        <v>452.62389999999999</v>
      </c>
      <c r="H17" s="105">
        <v>483.024</v>
      </c>
      <c r="I17" s="105">
        <v>486.56200000000001</v>
      </c>
      <c r="J17" s="105">
        <v>467.62299999999993</v>
      </c>
      <c r="K17" s="105">
        <v>473.21800000000007</v>
      </c>
      <c r="L17" s="105">
        <v>467.98599999999999</v>
      </c>
      <c r="M17" s="105">
        <v>515.94100000000003</v>
      </c>
      <c r="N17" s="105">
        <v>539.279</v>
      </c>
      <c r="O17" s="245">
        <f t="shared" si="0"/>
        <v>5710.1828999999998</v>
      </c>
      <c r="P17" s="30"/>
    </row>
    <row r="18" spans="1:16" ht="11.1" customHeight="1" x14ac:dyDescent="0.25">
      <c r="A18" s="73"/>
      <c r="B18" s="70" t="s">
        <v>161</v>
      </c>
      <c r="C18" s="105">
        <v>467.32100000000003</v>
      </c>
      <c r="D18" s="110">
        <v>471.58800000000002</v>
      </c>
      <c r="E18" s="105">
        <v>444.56399999999996</v>
      </c>
      <c r="F18" s="105">
        <v>424.8057</v>
      </c>
      <c r="G18" s="105">
        <v>447.56199999999995</v>
      </c>
      <c r="H18" s="105">
        <v>478.41299999999995</v>
      </c>
      <c r="I18" s="105">
        <v>486.28800000000001</v>
      </c>
      <c r="J18" s="105">
        <v>473.31900000000002</v>
      </c>
      <c r="K18" s="105">
        <v>472.89670000000001</v>
      </c>
      <c r="L18" s="105">
        <v>468.62599999999998</v>
      </c>
      <c r="M18" s="105">
        <v>505.53399999999999</v>
      </c>
      <c r="N18" s="105">
        <v>514.26769999999999</v>
      </c>
      <c r="O18" s="245">
        <f t="shared" si="0"/>
        <v>5655.1850999999997</v>
      </c>
      <c r="P18" s="30"/>
    </row>
    <row r="19" spans="1:16" ht="11.1" customHeight="1" x14ac:dyDescent="0.25">
      <c r="A19" s="74" t="s">
        <v>15</v>
      </c>
      <c r="B19" s="70" t="s">
        <v>162</v>
      </c>
      <c r="C19" s="105">
        <v>76.413499999999999</v>
      </c>
      <c r="D19" s="110">
        <v>78.314700000000002</v>
      </c>
      <c r="E19" s="105">
        <v>79.046999999999997</v>
      </c>
      <c r="F19" s="105">
        <v>78.429000000000002</v>
      </c>
      <c r="G19" s="105">
        <v>79.891000000000005</v>
      </c>
      <c r="H19" s="105">
        <v>68.037400000000005</v>
      </c>
      <c r="I19" s="105">
        <v>75.039000000000001</v>
      </c>
      <c r="J19" s="105">
        <v>69.043999999999997</v>
      </c>
      <c r="K19" s="105">
        <v>60.348999999999997</v>
      </c>
      <c r="L19" s="105">
        <v>60.347000000000001</v>
      </c>
      <c r="M19" s="105">
        <v>59.637</v>
      </c>
      <c r="N19" s="105">
        <v>57.908000000000001</v>
      </c>
      <c r="O19" s="245">
        <f t="shared" si="0"/>
        <v>842.45660000000009</v>
      </c>
      <c r="P19" s="30"/>
    </row>
    <row r="20" spans="1:16" ht="11.1" customHeight="1" x14ac:dyDescent="0.25">
      <c r="A20" s="73"/>
      <c r="B20" s="70" t="s">
        <v>161</v>
      </c>
      <c r="C20" s="105">
        <v>79.058700000000002</v>
      </c>
      <c r="D20" s="110">
        <v>77.647000000000006</v>
      </c>
      <c r="E20" s="105">
        <v>78.046000000000006</v>
      </c>
      <c r="F20" s="105">
        <v>78.069699999999997</v>
      </c>
      <c r="G20" s="105">
        <v>79.466999999999999</v>
      </c>
      <c r="H20" s="105">
        <v>77.805999999999997</v>
      </c>
      <c r="I20" s="105">
        <v>73.649000000000001</v>
      </c>
      <c r="J20" s="105">
        <v>68.630099999999999</v>
      </c>
      <c r="K20" s="105">
        <v>69.604399999999998</v>
      </c>
      <c r="L20" s="105">
        <v>70.369</v>
      </c>
      <c r="M20" s="105">
        <v>70.604900000000001</v>
      </c>
      <c r="N20" s="105">
        <v>72.314700000000002</v>
      </c>
      <c r="O20" s="245">
        <f t="shared" si="0"/>
        <v>895.26650000000018</v>
      </c>
      <c r="P20" s="30"/>
    </row>
    <row r="21" spans="1:16" ht="11.1" customHeight="1" x14ac:dyDescent="0.25">
      <c r="A21" s="69" t="s">
        <v>32</v>
      </c>
      <c r="B21" s="70" t="s">
        <v>162</v>
      </c>
      <c r="C21" s="105">
        <v>456.28</v>
      </c>
      <c r="D21" s="110">
        <v>484.072</v>
      </c>
      <c r="E21" s="105">
        <v>498.17200000000003</v>
      </c>
      <c r="F21" s="105">
        <v>517.30799999999999</v>
      </c>
      <c r="G21" s="105">
        <v>523.30799999999999</v>
      </c>
      <c r="H21" s="105">
        <v>522.31799999999998</v>
      </c>
      <c r="I21" s="105">
        <v>530.476</v>
      </c>
      <c r="J21" s="105">
        <v>490.04199999999997</v>
      </c>
      <c r="K21" s="105">
        <v>482.64699999999999</v>
      </c>
      <c r="L21" s="105">
        <v>518.60699999999997</v>
      </c>
      <c r="M21" s="105">
        <v>460.33699999999999</v>
      </c>
      <c r="N21" s="105">
        <v>495.33600000000001</v>
      </c>
      <c r="O21" s="245">
        <f t="shared" si="0"/>
        <v>5978.9029999999993</v>
      </c>
      <c r="P21" s="30"/>
    </row>
    <row r="22" spans="1:16" ht="11.1" customHeight="1" x14ac:dyDescent="0.25">
      <c r="A22" s="69"/>
      <c r="B22" s="70" t="s">
        <v>161</v>
      </c>
      <c r="C22" s="105">
        <v>458.33499999999998</v>
      </c>
      <c r="D22" s="110">
        <v>486.33699999999999</v>
      </c>
      <c r="E22" s="105">
        <v>501.38600000000002</v>
      </c>
      <c r="F22" s="105">
        <v>520.33900000000006</v>
      </c>
      <c r="G22" s="105">
        <v>525.47299999999996</v>
      </c>
      <c r="H22" s="105">
        <v>520.44000000000005</v>
      </c>
      <c r="I22" s="105">
        <v>523.36099999999999</v>
      </c>
      <c r="J22" s="105">
        <v>479.447</v>
      </c>
      <c r="K22" s="105">
        <v>469.33699999999999</v>
      </c>
      <c r="L22" s="105">
        <v>508.64699999999999</v>
      </c>
      <c r="M22" s="105">
        <v>449.49450000000002</v>
      </c>
      <c r="N22" s="105">
        <v>468.64699999999999</v>
      </c>
      <c r="O22" s="245">
        <f t="shared" si="0"/>
        <v>5911.2434999999996</v>
      </c>
      <c r="P22" s="30"/>
    </row>
    <row r="23" spans="1:16" ht="11.1" customHeight="1" x14ac:dyDescent="0.25">
      <c r="A23" s="69" t="s">
        <v>17</v>
      </c>
      <c r="B23" s="70" t="s">
        <v>162</v>
      </c>
      <c r="C23" s="105">
        <v>119.048</v>
      </c>
      <c r="D23" s="110">
        <v>115.04900000000001</v>
      </c>
      <c r="E23" s="105">
        <v>106.682</v>
      </c>
      <c r="F23" s="105">
        <v>111.628</v>
      </c>
      <c r="G23" s="105">
        <v>119.318</v>
      </c>
      <c r="H23" s="105">
        <v>120.41200000000001</v>
      </c>
      <c r="I23" s="105">
        <v>109.631</v>
      </c>
      <c r="J23" s="105">
        <v>101.337</v>
      </c>
      <c r="K23" s="105">
        <v>106.337</v>
      </c>
      <c r="L23" s="105">
        <v>112.337</v>
      </c>
      <c r="M23" s="105">
        <v>115.337</v>
      </c>
      <c r="N23" s="105">
        <v>130.47</v>
      </c>
      <c r="O23" s="245">
        <f t="shared" si="0"/>
        <v>1367.586</v>
      </c>
      <c r="P23" s="30"/>
    </row>
    <row r="24" spans="1:16" ht="11.1" customHeight="1" x14ac:dyDescent="0.25">
      <c r="A24" s="69"/>
      <c r="B24" s="70" t="s">
        <v>161</v>
      </c>
      <c r="C24" s="105">
        <v>120.33799999999999</v>
      </c>
      <c r="D24" s="110">
        <v>116.30800000000001</v>
      </c>
      <c r="E24" s="105">
        <v>107.339</v>
      </c>
      <c r="F24" s="105">
        <v>112.8047</v>
      </c>
      <c r="G24" s="105">
        <v>120.34699999999999</v>
      </c>
      <c r="H24" s="105">
        <v>118.855</v>
      </c>
      <c r="I24" s="105">
        <v>111.273</v>
      </c>
      <c r="J24" s="105">
        <v>100.31399999999999</v>
      </c>
      <c r="K24" s="105">
        <v>103.218</v>
      </c>
      <c r="L24" s="105">
        <v>108.8647</v>
      </c>
      <c r="M24" s="105">
        <v>109.3549</v>
      </c>
      <c r="N24" s="105">
        <v>118.658</v>
      </c>
      <c r="O24" s="245">
        <f t="shared" si="0"/>
        <v>1347.6742999999999</v>
      </c>
      <c r="P24" s="30"/>
    </row>
    <row r="25" spans="1:16" ht="11.1" customHeight="1" x14ac:dyDescent="0.25">
      <c r="A25" s="69" t="s">
        <v>39</v>
      </c>
      <c r="B25" s="70" t="s">
        <v>162</v>
      </c>
      <c r="C25" s="105">
        <v>538.82287499999995</v>
      </c>
      <c r="D25" s="110">
        <v>512.89827000000002</v>
      </c>
      <c r="E25" s="105">
        <v>651.56526749999989</v>
      </c>
      <c r="F25" s="105">
        <v>606.55026999999995</v>
      </c>
      <c r="G25" s="105">
        <v>616.41926999999998</v>
      </c>
      <c r="H25" s="105">
        <v>656.46275000000003</v>
      </c>
      <c r="I25" s="105">
        <v>778.08224999999982</v>
      </c>
      <c r="J25" s="105">
        <v>893.18499999999995</v>
      </c>
      <c r="K25" s="105">
        <v>724.77224999999999</v>
      </c>
      <c r="L25" s="105">
        <v>764.41527000000031</v>
      </c>
      <c r="M25" s="105">
        <v>702.85077000000001</v>
      </c>
      <c r="N25" s="105">
        <v>841.88874999999996</v>
      </c>
      <c r="O25" s="245">
        <f t="shared" si="0"/>
        <v>8287.9129924999997</v>
      </c>
      <c r="P25" s="30"/>
    </row>
    <row r="26" spans="1:16" ht="11.1" customHeight="1" x14ac:dyDescent="0.25">
      <c r="A26" s="69"/>
      <c r="B26" s="70" t="s">
        <v>161</v>
      </c>
      <c r="C26" s="105">
        <v>576.84374999999977</v>
      </c>
      <c r="D26" s="110">
        <v>532.41250000000002</v>
      </c>
      <c r="E26" s="105">
        <v>697.0034999999998</v>
      </c>
      <c r="F26" s="105">
        <v>642.32825999999989</v>
      </c>
      <c r="G26" s="105">
        <v>689.95953000000009</v>
      </c>
      <c r="H26" s="105">
        <v>720.96740250000005</v>
      </c>
      <c r="I26" s="105">
        <v>789.87002749999999</v>
      </c>
      <c r="J26" s="105">
        <v>778.90066249999995</v>
      </c>
      <c r="K26" s="105">
        <v>782.7731675</v>
      </c>
      <c r="L26" s="105">
        <v>800.38600750000001</v>
      </c>
      <c r="M26" s="105">
        <v>757.0089375</v>
      </c>
      <c r="N26" s="105">
        <v>901.38273000000004</v>
      </c>
      <c r="O26" s="245">
        <f t="shared" si="0"/>
        <v>8669.8364749999982</v>
      </c>
      <c r="P26" s="30"/>
    </row>
    <row r="27" spans="1:16" ht="11.1" customHeight="1" x14ac:dyDescent="0.25">
      <c r="A27" s="69" t="s">
        <v>38</v>
      </c>
      <c r="B27" s="70" t="s">
        <v>162</v>
      </c>
      <c r="C27" s="105">
        <v>1448.564875</v>
      </c>
      <c r="D27" s="110">
        <v>1402.3036500000001</v>
      </c>
      <c r="E27" s="105">
        <v>1442.25965</v>
      </c>
      <c r="F27" s="105">
        <v>1263.5533250000001</v>
      </c>
      <c r="G27" s="105">
        <v>1350.4188750000001</v>
      </c>
      <c r="H27" s="105">
        <v>1235.095775</v>
      </c>
      <c r="I27" s="105">
        <v>1536.1863249999999</v>
      </c>
      <c r="J27" s="105">
        <v>1497.131725</v>
      </c>
      <c r="K27" s="105">
        <v>1369.3244999999999</v>
      </c>
      <c r="L27" s="105">
        <v>1398.631175</v>
      </c>
      <c r="M27" s="105">
        <v>1357.4812750000001</v>
      </c>
      <c r="N27" s="105">
        <v>1754.6770750000001</v>
      </c>
      <c r="O27" s="245">
        <f t="shared" si="0"/>
        <v>17055.628225</v>
      </c>
      <c r="P27" s="30"/>
    </row>
    <row r="28" spans="1:16" ht="11.1" customHeight="1" x14ac:dyDescent="0.25">
      <c r="A28" s="69"/>
      <c r="B28" s="70" t="s">
        <v>161</v>
      </c>
      <c r="C28" s="105">
        <v>1639.6447000000001</v>
      </c>
      <c r="D28" s="110">
        <v>1618.9176129566399</v>
      </c>
      <c r="E28" s="105">
        <v>1644.6036324152601</v>
      </c>
      <c r="F28" s="105">
        <v>1290.91561765911</v>
      </c>
      <c r="G28" s="105">
        <v>1460.348</v>
      </c>
      <c r="H28" s="105">
        <v>1320.2470000000001</v>
      </c>
      <c r="I28" s="105">
        <v>1674.6037391252971</v>
      </c>
      <c r="J28" s="105">
        <v>1597.318</v>
      </c>
      <c r="K28" s="105">
        <v>1412.347</v>
      </c>
      <c r="L28" s="105">
        <v>1415.664</v>
      </c>
      <c r="M28" s="105">
        <v>1420.6479999999999</v>
      </c>
      <c r="N28" s="105">
        <v>1786.471</v>
      </c>
      <c r="O28" s="245">
        <f t="shared" si="0"/>
        <v>18281.728302156309</v>
      </c>
      <c r="P28" s="30"/>
    </row>
    <row r="29" spans="1:16" ht="11.1" customHeight="1" x14ac:dyDescent="0.25">
      <c r="A29" s="69" t="s">
        <v>16</v>
      </c>
      <c r="B29" s="70" t="s">
        <v>162</v>
      </c>
      <c r="C29" s="105">
        <v>521.62574999999981</v>
      </c>
      <c r="D29" s="110">
        <v>492.00225000000023</v>
      </c>
      <c r="E29" s="105">
        <v>496.47075000000001</v>
      </c>
      <c r="F29" s="105">
        <v>468.82424999999989</v>
      </c>
      <c r="G29" s="105">
        <v>493.06124999999997</v>
      </c>
      <c r="H29" s="105">
        <v>490.48800000000006</v>
      </c>
      <c r="I29" s="105">
        <v>511.70100000000014</v>
      </c>
      <c r="J29" s="105">
        <v>505.28700000000009</v>
      </c>
      <c r="K29" s="105">
        <v>495.52875000000017</v>
      </c>
      <c r="L29" s="105">
        <v>505.01999999999987</v>
      </c>
      <c r="M29" s="105">
        <v>499.07475000000011</v>
      </c>
      <c r="N29" s="105">
        <v>595.65299999999957</v>
      </c>
      <c r="O29" s="245">
        <f t="shared" si="0"/>
        <v>6074.7367499999991</v>
      </c>
      <c r="P29" s="30"/>
    </row>
    <row r="30" spans="1:16" ht="11.1" customHeight="1" x14ac:dyDescent="0.25">
      <c r="A30" s="69"/>
      <c r="B30" s="70" t="s">
        <v>161</v>
      </c>
      <c r="C30" s="105">
        <v>527.37675000000013</v>
      </c>
      <c r="D30" s="110">
        <v>498.83249999999987</v>
      </c>
      <c r="E30" s="105">
        <v>505.3012500000001</v>
      </c>
      <c r="F30" s="105">
        <v>495.23174999999998</v>
      </c>
      <c r="G30" s="105">
        <v>503.00475</v>
      </c>
      <c r="H30" s="105">
        <v>494.41425000000004</v>
      </c>
      <c r="I30" s="105">
        <v>501.47249999999985</v>
      </c>
      <c r="J30" s="105">
        <v>496.47525000000007</v>
      </c>
      <c r="K30" s="105">
        <v>480.68850000000026</v>
      </c>
      <c r="L30" s="105">
        <v>491.73600000000022</v>
      </c>
      <c r="M30" s="105">
        <v>456.77474999999959</v>
      </c>
      <c r="N30" s="105">
        <v>545.68627534252073</v>
      </c>
      <c r="O30" s="245">
        <f t="shared" si="0"/>
        <v>5996.9945253425212</v>
      </c>
      <c r="P30" s="30"/>
    </row>
    <row r="31" spans="1:16" ht="11.1" customHeight="1" x14ac:dyDescent="0.25">
      <c r="A31" s="69" t="s">
        <v>30</v>
      </c>
      <c r="B31" s="70" t="s">
        <v>162</v>
      </c>
      <c r="C31" s="105">
        <v>2006.9109000000001</v>
      </c>
      <c r="D31" s="110">
        <v>1910.0605200000002</v>
      </c>
      <c r="E31" s="105">
        <v>1925.0720175000004</v>
      </c>
      <c r="F31" s="105">
        <v>1969.3286699999999</v>
      </c>
      <c r="G31" s="105">
        <v>1972.0394624999999</v>
      </c>
      <c r="H31" s="105">
        <v>2017.2532125</v>
      </c>
      <c r="I31" s="105">
        <v>2073.245355</v>
      </c>
      <c r="J31" s="105">
        <v>2065.4350424999998</v>
      </c>
      <c r="K31" s="105">
        <v>1942.0371299999999</v>
      </c>
      <c r="L31" s="105">
        <v>1876.3392974999999</v>
      </c>
      <c r="M31" s="105">
        <v>1786.5381525000003</v>
      </c>
      <c r="N31" s="105">
        <v>1842.0897299999999</v>
      </c>
      <c r="O31" s="245">
        <f t="shared" si="0"/>
        <v>23386.349489999997</v>
      </c>
      <c r="P31" s="30"/>
    </row>
    <row r="32" spans="1:16" ht="11.1" customHeight="1" x14ac:dyDescent="0.25">
      <c r="A32" s="69"/>
      <c r="B32" s="70" t="s">
        <v>161</v>
      </c>
      <c r="C32" s="105">
        <v>2080.3920074999992</v>
      </c>
      <c r="D32" s="110">
        <v>1976.8417049999996</v>
      </c>
      <c r="E32" s="105">
        <v>1992.5653050000001</v>
      </c>
      <c r="F32" s="105">
        <v>2036.8483275000003</v>
      </c>
      <c r="G32" s="105">
        <v>2041.3019250000002</v>
      </c>
      <c r="H32" s="105">
        <v>2116.5221925000005</v>
      </c>
      <c r="I32" s="105">
        <v>2145.3596550000002</v>
      </c>
      <c r="J32" s="105">
        <v>2129.9955300000001</v>
      </c>
      <c r="K32" s="105">
        <v>2008.94598</v>
      </c>
      <c r="L32" s="105">
        <v>1945.4897550000003</v>
      </c>
      <c r="M32" s="105">
        <v>1849.2082575000004</v>
      </c>
      <c r="N32" s="105">
        <v>1917.3492974999997</v>
      </c>
      <c r="O32" s="245">
        <f t="shared" si="0"/>
        <v>24240.8199375</v>
      </c>
      <c r="P32" s="30"/>
    </row>
    <row r="33" spans="1:16" ht="11.1" customHeight="1" x14ac:dyDescent="0.25">
      <c r="A33" s="69" t="s">
        <v>92</v>
      </c>
      <c r="B33" s="70" t="s">
        <v>162</v>
      </c>
      <c r="C33" s="105">
        <v>159.458</v>
      </c>
      <c r="D33" s="110">
        <v>131.08500000000001</v>
      </c>
      <c r="E33" s="105">
        <v>125.608</v>
      </c>
      <c r="F33" s="105">
        <v>129.06899999999999</v>
      </c>
      <c r="G33" s="105">
        <v>134.08500000000001</v>
      </c>
      <c r="H33" s="105">
        <v>131.108</v>
      </c>
      <c r="I33" s="105">
        <v>127.0175</v>
      </c>
      <c r="J33" s="105">
        <v>125.34399999999999</v>
      </c>
      <c r="K33" s="105">
        <v>102.34699999999999</v>
      </c>
      <c r="L33" s="105">
        <v>108.337</v>
      </c>
      <c r="M33" s="105">
        <v>110.661</v>
      </c>
      <c r="N33" s="105">
        <v>218.34399999999999</v>
      </c>
      <c r="O33" s="245">
        <f t="shared" si="0"/>
        <v>1602.4635000000001</v>
      </c>
      <c r="P33" s="30"/>
    </row>
    <row r="34" spans="1:16" ht="11.1" customHeight="1" x14ac:dyDescent="0.25">
      <c r="A34" s="69"/>
      <c r="B34" s="70" t="s">
        <v>161</v>
      </c>
      <c r="C34" s="105">
        <v>165.227</v>
      </c>
      <c r="D34" s="110">
        <v>135.517</v>
      </c>
      <c r="E34" s="105">
        <v>129.50800000000001</v>
      </c>
      <c r="F34" s="105">
        <v>127.74299999999999</v>
      </c>
      <c r="G34" s="105">
        <v>135.446</v>
      </c>
      <c r="H34" s="105">
        <v>132.40899999999999</v>
      </c>
      <c r="I34" s="105">
        <v>143.64699999999999</v>
      </c>
      <c r="J34" s="105">
        <v>130.649</v>
      </c>
      <c r="K34" s="105">
        <v>106.5318</v>
      </c>
      <c r="L34" s="105">
        <v>112.694</v>
      </c>
      <c r="M34" s="105">
        <v>115.61799999999999</v>
      </c>
      <c r="N34" s="105">
        <v>235.31800000000001</v>
      </c>
      <c r="O34" s="245">
        <f t="shared" si="0"/>
        <v>1670.3078</v>
      </c>
      <c r="P34" s="30"/>
    </row>
    <row r="35" spans="1:16" ht="11.1" customHeight="1" x14ac:dyDescent="0.25">
      <c r="A35" s="69" t="s">
        <v>182</v>
      </c>
      <c r="B35" s="70" t="s">
        <v>162</v>
      </c>
      <c r="C35" s="105">
        <v>2651.8499749999992</v>
      </c>
      <c r="D35" s="110">
        <v>2725.2006999999999</v>
      </c>
      <c r="E35" s="105">
        <v>2698.1088250000003</v>
      </c>
      <c r="F35" s="105">
        <v>2631.7478750000005</v>
      </c>
      <c r="G35" s="105">
        <v>3114.9428499999999</v>
      </c>
      <c r="H35" s="105">
        <v>2815.0852499999996</v>
      </c>
      <c r="I35" s="105">
        <v>5318.5413750000007</v>
      </c>
      <c r="J35" s="105">
        <v>5076.6879499999995</v>
      </c>
      <c r="K35" s="105">
        <v>5160.1401249999999</v>
      </c>
      <c r="L35" s="105">
        <v>4493.1031000000003</v>
      </c>
      <c r="M35" s="105">
        <v>4705.2503000000006</v>
      </c>
      <c r="N35" s="105">
        <v>5271.4853750000002</v>
      </c>
      <c r="O35" s="245">
        <f t="shared" si="0"/>
        <v>46662.143700000001</v>
      </c>
      <c r="P35" s="30"/>
    </row>
    <row r="36" spans="1:16" ht="11.1" customHeight="1" x14ac:dyDescent="0.25">
      <c r="A36" s="69"/>
      <c r="B36" s="70" t="s">
        <v>161</v>
      </c>
      <c r="C36" s="105">
        <v>2561.6820750000002</v>
      </c>
      <c r="D36" s="110">
        <v>2581.1930000000011</v>
      </c>
      <c r="E36" s="105">
        <v>2531.1930000000007</v>
      </c>
      <c r="F36" s="105">
        <v>2976.0857000000001</v>
      </c>
      <c r="G36" s="105">
        <v>3287.3469999999998</v>
      </c>
      <c r="H36" s="105">
        <v>3078.5477774999999</v>
      </c>
      <c r="I36" s="105">
        <v>5844.0719999999992</v>
      </c>
      <c r="J36" s="105">
        <v>5624.2260000000006</v>
      </c>
      <c r="K36" s="105">
        <v>5041.7385925000008</v>
      </c>
      <c r="L36" s="105">
        <v>4275.4180000000006</v>
      </c>
      <c r="M36" s="105">
        <v>4950.7380925000007</v>
      </c>
      <c r="N36" s="105">
        <v>5580.1788250000009</v>
      </c>
      <c r="O36" s="245">
        <f t="shared" si="0"/>
        <v>48332.420062500008</v>
      </c>
      <c r="P36" s="30"/>
    </row>
    <row r="37" spans="1:16" ht="11.1" customHeight="1" x14ac:dyDescent="0.25">
      <c r="A37" s="69" t="s">
        <v>10</v>
      </c>
      <c r="B37" s="70" t="s">
        <v>162</v>
      </c>
      <c r="C37" s="105">
        <v>3815.3718750000003</v>
      </c>
      <c r="D37" s="110">
        <v>3946.6357499999999</v>
      </c>
      <c r="E37" s="105">
        <v>3817.944</v>
      </c>
      <c r="F37" s="105">
        <v>3890.8267499999997</v>
      </c>
      <c r="G37" s="105">
        <v>3707.5428750000001</v>
      </c>
      <c r="H37" s="105">
        <v>3946.1418749999998</v>
      </c>
      <c r="I37" s="105">
        <v>3971.0576250000004</v>
      </c>
      <c r="J37" s="105">
        <v>4018.59375</v>
      </c>
      <c r="K37" s="105">
        <v>3638.9298749999998</v>
      </c>
      <c r="L37" s="105">
        <v>3927.3318749999999</v>
      </c>
      <c r="M37" s="105">
        <v>4233.9555</v>
      </c>
      <c r="N37" s="105">
        <v>4657.9646249999996</v>
      </c>
      <c r="O37" s="245">
        <f t="shared" si="0"/>
        <v>47572.296374999998</v>
      </c>
      <c r="P37" s="30"/>
    </row>
    <row r="38" spans="1:16" ht="11.1" customHeight="1" x14ac:dyDescent="0.25">
      <c r="A38" s="69"/>
      <c r="B38" s="70" t="s">
        <v>161</v>
      </c>
      <c r="C38" s="105">
        <v>4223.278875</v>
      </c>
      <c r="D38" s="110">
        <v>4284.2512499999993</v>
      </c>
      <c r="E38" s="105">
        <v>4142.4902499999998</v>
      </c>
      <c r="F38" s="105">
        <v>4030.5134999999996</v>
      </c>
      <c r="G38" s="105">
        <v>3934.2607499999999</v>
      </c>
      <c r="H38" s="105">
        <v>3982.3871249999997</v>
      </c>
      <c r="I38" s="105">
        <v>3976.5070000000001</v>
      </c>
      <c r="J38" s="105">
        <v>3970.3555312499998</v>
      </c>
      <c r="K38" s="105">
        <v>4213.6469999999999</v>
      </c>
      <c r="L38" s="105">
        <v>4736.4799999999996</v>
      </c>
      <c r="M38" s="105">
        <v>4313.6469999999999</v>
      </c>
      <c r="N38" s="105">
        <v>4836.6580000000004</v>
      </c>
      <c r="O38" s="245">
        <f t="shared" si="0"/>
        <v>50644.476281250005</v>
      </c>
      <c r="P38" s="30"/>
    </row>
    <row r="39" spans="1:16" ht="11.1" customHeight="1" x14ac:dyDescent="0.25">
      <c r="A39" s="69" t="s">
        <v>61</v>
      </c>
      <c r="B39" s="70" t="s">
        <v>162</v>
      </c>
      <c r="C39" s="105">
        <v>173.30549999999997</v>
      </c>
      <c r="D39" s="110">
        <v>162.64350000000002</v>
      </c>
      <c r="E39" s="105">
        <v>160.68299999999999</v>
      </c>
      <c r="F39" s="105">
        <v>138.75075000000004</v>
      </c>
      <c r="G39" s="105">
        <v>141.48374999999999</v>
      </c>
      <c r="H39" s="105">
        <v>149.24175000000002</v>
      </c>
      <c r="I39" s="105">
        <v>146.20275000000001</v>
      </c>
      <c r="J39" s="105">
        <v>142.37025</v>
      </c>
      <c r="K39" s="105">
        <v>143.91900000000001</v>
      </c>
      <c r="L39" s="105">
        <v>166.42125000000004</v>
      </c>
      <c r="M39" s="105">
        <v>150.39750000000001</v>
      </c>
      <c r="N39" s="105">
        <v>172.56975</v>
      </c>
      <c r="O39" s="245">
        <f t="shared" si="0"/>
        <v>1847.98875</v>
      </c>
      <c r="P39" s="30"/>
    </row>
    <row r="40" spans="1:16" ht="11.1" customHeight="1" x14ac:dyDescent="0.25">
      <c r="A40" s="69"/>
      <c r="B40" s="70" t="s">
        <v>161</v>
      </c>
      <c r="C40" s="105">
        <v>152.98125000000002</v>
      </c>
      <c r="D40" s="110">
        <v>134.38649999999998</v>
      </c>
      <c r="E40" s="105">
        <v>149.3115</v>
      </c>
      <c r="F40" s="105">
        <v>140.26049999999998</v>
      </c>
      <c r="G40" s="105">
        <v>134.97074999999995</v>
      </c>
      <c r="H40" s="105">
        <v>133.96725000000004</v>
      </c>
      <c r="I40" s="105">
        <v>127.40924999999999</v>
      </c>
      <c r="J40" s="105">
        <v>119.98725</v>
      </c>
      <c r="K40" s="105">
        <v>117.47549999999998</v>
      </c>
      <c r="L40" s="105">
        <v>122.81999999999996</v>
      </c>
      <c r="M40" s="105">
        <v>135.97275000000005</v>
      </c>
      <c r="N40" s="105">
        <v>141.53700000000003</v>
      </c>
      <c r="O40" s="245">
        <f t="shared" si="0"/>
        <v>1611.0795000000001</v>
      </c>
      <c r="P40" s="30"/>
    </row>
    <row r="41" spans="1:16" ht="11.1" customHeight="1" x14ac:dyDescent="0.25">
      <c r="A41" s="69" t="s">
        <v>62</v>
      </c>
      <c r="B41" s="70" t="s">
        <v>162</v>
      </c>
      <c r="C41" s="105">
        <v>111.889995</v>
      </c>
      <c r="D41" s="110">
        <v>100.08</v>
      </c>
      <c r="E41" s="105">
        <v>113.27001749999999</v>
      </c>
      <c r="F41" s="105">
        <v>67.629989999999992</v>
      </c>
      <c r="G41" s="105">
        <v>115.56975</v>
      </c>
      <c r="H41" s="105">
        <v>100.19498999999999</v>
      </c>
      <c r="I41" s="105">
        <v>134.43500249999997</v>
      </c>
      <c r="J41" s="105">
        <v>108.49999500000001</v>
      </c>
      <c r="K41" s="105">
        <v>107.79500999999999</v>
      </c>
      <c r="L41" s="105">
        <v>122.10000750000003</v>
      </c>
      <c r="M41" s="105">
        <v>88.832250000000002</v>
      </c>
      <c r="N41" s="105">
        <v>145.23623999999998</v>
      </c>
      <c r="O41" s="245">
        <f t="shared" si="0"/>
        <v>1315.5332474999998</v>
      </c>
      <c r="P41" s="30"/>
    </row>
    <row r="42" spans="1:16" ht="11.1" customHeight="1" x14ac:dyDescent="0.25">
      <c r="A42" s="69"/>
      <c r="B42" s="70" t="s">
        <v>161</v>
      </c>
      <c r="C42" s="105">
        <v>99.229995000000002</v>
      </c>
      <c r="D42" s="110">
        <v>109.57000499999998</v>
      </c>
      <c r="E42" s="105">
        <v>124.72000499999999</v>
      </c>
      <c r="F42" s="105">
        <v>77.724999999999994</v>
      </c>
      <c r="G42" s="105">
        <v>118.55000999999999</v>
      </c>
      <c r="H42" s="105">
        <v>103.9200025</v>
      </c>
      <c r="I42" s="105">
        <v>132.19500750000003</v>
      </c>
      <c r="J42" s="105">
        <v>108.74499750000001</v>
      </c>
      <c r="K42" s="105">
        <v>123.4839975</v>
      </c>
      <c r="L42" s="105">
        <v>136.655</v>
      </c>
      <c r="M42" s="105">
        <v>90.631399999999999</v>
      </c>
      <c r="N42" s="105">
        <v>150.60769999999999</v>
      </c>
      <c r="O42" s="245">
        <f t="shared" si="0"/>
        <v>1376.0331199999998</v>
      </c>
      <c r="P42" s="30"/>
    </row>
    <row r="43" spans="1:16" ht="11.1" customHeight="1" x14ac:dyDescent="0.25">
      <c r="A43" s="69" t="s">
        <v>19</v>
      </c>
      <c r="B43" s="70" t="s">
        <v>162</v>
      </c>
      <c r="C43" s="105">
        <v>110.5498668</v>
      </c>
      <c r="D43" s="110">
        <v>110.294476</v>
      </c>
      <c r="E43" s="105">
        <v>118.11239999999999</v>
      </c>
      <c r="F43" s="105">
        <v>97.301564359999986</v>
      </c>
      <c r="G43" s="105">
        <v>120.304</v>
      </c>
      <c r="H43" s="105">
        <v>109.698025</v>
      </c>
      <c r="I43" s="105">
        <v>119.11431</v>
      </c>
      <c r="J43" s="105">
        <v>105.047</v>
      </c>
      <c r="K43" s="105">
        <v>90.412850000000006</v>
      </c>
      <c r="L43" s="105">
        <v>103.08645</v>
      </c>
      <c r="M43" s="105">
        <v>115.988</v>
      </c>
      <c r="N43" s="105">
        <v>145.34700000000001</v>
      </c>
      <c r="O43" s="245">
        <f t="shared" si="0"/>
        <v>1345.2559421600001</v>
      </c>
      <c r="P43" s="30"/>
    </row>
    <row r="44" spans="1:16" ht="11.1" customHeight="1" x14ac:dyDescent="0.25">
      <c r="A44" s="69"/>
      <c r="B44" s="70" t="s">
        <v>161</v>
      </c>
      <c r="C44" s="105">
        <v>112.27679999999999</v>
      </c>
      <c r="D44" s="110">
        <v>104.06</v>
      </c>
      <c r="E44" s="105">
        <v>122.24</v>
      </c>
      <c r="F44" s="105">
        <v>107.554095</v>
      </c>
      <c r="G44" s="105">
        <v>101.82899999999999</v>
      </c>
      <c r="H44" s="105">
        <v>99.504750000000001</v>
      </c>
      <c r="I44" s="105">
        <v>119.41240000000001</v>
      </c>
      <c r="J44" s="105">
        <v>120.36450000000001</v>
      </c>
      <c r="K44" s="105">
        <v>108.96375</v>
      </c>
      <c r="L44" s="105">
        <v>121.4486</v>
      </c>
      <c r="M44" s="105">
        <v>130.10239999999999</v>
      </c>
      <c r="N44" s="105">
        <v>133.01249999999999</v>
      </c>
      <c r="O44" s="245">
        <f t="shared" si="0"/>
        <v>1380.7687950000002</v>
      </c>
      <c r="P44" s="30"/>
    </row>
    <row r="45" spans="1:16" ht="11.1" customHeight="1" x14ac:dyDescent="0.25">
      <c r="A45" s="69" t="s">
        <v>40</v>
      </c>
      <c r="B45" s="70" t="s">
        <v>162</v>
      </c>
      <c r="C45" s="105">
        <v>77.433149208992603</v>
      </c>
      <c r="D45" s="110">
        <v>79.325250000000011</v>
      </c>
      <c r="E45" s="105">
        <v>103.46178</v>
      </c>
      <c r="F45" s="105">
        <v>130.5538895</v>
      </c>
      <c r="G45" s="105">
        <v>141.342321</v>
      </c>
      <c r="H45" s="105">
        <v>156.69807</v>
      </c>
      <c r="I45" s="105">
        <v>163.68572999999998</v>
      </c>
      <c r="J45" s="105">
        <v>142.71431239999998</v>
      </c>
      <c r="K45" s="105">
        <v>133.80906225650432</v>
      </c>
      <c r="L45" s="105">
        <v>106.06285499999998</v>
      </c>
      <c r="M45" s="105">
        <v>93.420479999999998</v>
      </c>
      <c r="N45" s="105">
        <v>124.1125</v>
      </c>
      <c r="O45" s="245">
        <f t="shared" si="0"/>
        <v>1452.6193993654967</v>
      </c>
      <c r="P45" s="30"/>
    </row>
    <row r="46" spans="1:16" ht="11.1" customHeight="1" x14ac:dyDescent="0.25">
      <c r="A46" s="69"/>
      <c r="B46" s="70" t="s">
        <v>161</v>
      </c>
      <c r="C46" s="105">
        <v>85.334374999999994</v>
      </c>
      <c r="D46" s="110">
        <v>82.360775000000004</v>
      </c>
      <c r="E46" s="105">
        <v>113.70345</v>
      </c>
      <c r="F46" s="105">
        <v>133.4462</v>
      </c>
      <c r="G46" s="105">
        <v>131.95897499999998</v>
      </c>
      <c r="H46" s="105">
        <v>153.23017500000003</v>
      </c>
      <c r="I46" s="105">
        <v>170.99250000000001</v>
      </c>
      <c r="J46" s="105">
        <v>150.06180000000001</v>
      </c>
      <c r="K46" s="105">
        <v>131.45971249999999</v>
      </c>
      <c r="L46" s="105">
        <v>103.85932750000001</v>
      </c>
      <c r="M46" s="105">
        <v>106.06285499999998</v>
      </c>
      <c r="N46" s="105">
        <v>128.8965225</v>
      </c>
      <c r="O46" s="245">
        <f t="shared" si="0"/>
        <v>1491.3666674999999</v>
      </c>
      <c r="P46" s="30"/>
    </row>
    <row r="47" spans="1:16" ht="11.1" customHeight="1" x14ac:dyDescent="0.25">
      <c r="A47" s="69" t="s">
        <v>29</v>
      </c>
      <c r="B47" s="70" t="s">
        <v>162</v>
      </c>
      <c r="C47" s="105">
        <v>502.34800000000001</v>
      </c>
      <c r="D47" s="110">
        <v>421.80838821528744</v>
      </c>
      <c r="E47" s="105">
        <v>458.08699999999999</v>
      </c>
      <c r="F47" s="105">
        <v>508.17867723079877</v>
      </c>
      <c r="G47" s="105">
        <v>546.34229330741994</v>
      </c>
      <c r="H47" s="105">
        <v>590.38900000000001</v>
      </c>
      <c r="I47" s="105">
        <v>592.13863259936545</v>
      </c>
      <c r="J47" s="105">
        <v>524.91710533457979</v>
      </c>
      <c r="K47" s="105">
        <v>440.60700000000003</v>
      </c>
      <c r="L47" s="105">
        <v>459.30246716775741</v>
      </c>
      <c r="M47" s="105">
        <v>456.30200000000002</v>
      </c>
      <c r="N47" s="105">
        <v>602.58299999999997</v>
      </c>
      <c r="O47" s="245">
        <f t="shared" si="0"/>
        <v>6103.0035638552081</v>
      </c>
      <c r="P47" s="30"/>
    </row>
    <row r="48" spans="1:16" ht="11.1" customHeight="1" x14ac:dyDescent="0.25">
      <c r="A48" s="69"/>
      <c r="B48" s="70" t="s">
        <v>161</v>
      </c>
      <c r="C48" s="105">
        <v>520.42924058721746</v>
      </c>
      <c r="D48" s="110">
        <v>425.80574229863254</v>
      </c>
      <c r="E48" s="105">
        <v>462.33699999999999</v>
      </c>
      <c r="F48" s="105">
        <v>512.9945371502572</v>
      </c>
      <c r="G48" s="105">
        <v>547.346</v>
      </c>
      <c r="H48" s="105">
        <v>606.26627117757675</v>
      </c>
      <c r="I48" s="105">
        <v>608.41600000000005</v>
      </c>
      <c r="J48" s="105">
        <v>540.44899999999996</v>
      </c>
      <c r="K48" s="105">
        <v>460.3417</v>
      </c>
      <c r="L48" s="105">
        <v>470.34769999999997</v>
      </c>
      <c r="M48" s="105">
        <v>475.63290000000001</v>
      </c>
      <c r="N48" s="105">
        <v>638.29391756947496</v>
      </c>
      <c r="O48" s="245">
        <f t="shared" si="0"/>
        <v>6268.6600087831584</v>
      </c>
      <c r="P48" s="30"/>
    </row>
    <row r="49" spans="1:16" ht="11.1" customHeight="1" x14ac:dyDescent="0.25">
      <c r="A49" s="69" t="s">
        <v>33</v>
      </c>
      <c r="B49" s="70" t="s">
        <v>162</v>
      </c>
      <c r="C49" s="105">
        <v>152.465</v>
      </c>
      <c r="D49" s="110">
        <v>196.07499999999999</v>
      </c>
      <c r="E49" s="105">
        <v>202.87500000000003</v>
      </c>
      <c r="F49" s="105">
        <v>277.245</v>
      </c>
      <c r="G49" s="105">
        <v>270.18</v>
      </c>
      <c r="H49" s="105">
        <v>267.64</v>
      </c>
      <c r="I49" s="105">
        <v>279.38</v>
      </c>
      <c r="J49" s="105">
        <v>243.55499999999998</v>
      </c>
      <c r="K49" s="105">
        <v>211.36</v>
      </c>
      <c r="L49" s="105">
        <v>188.05</v>
      </c>
      <c r="M49" s="105">
        <v>184.44500000000002</v>
      </c>
      <c r="N49" s="105">
        <v>164.43100000000004</v>
      </c>
      <c r="O49" s="245">
        <f t="shared" si="0"/>
        <v>2637.7010000000005</v>
      </c>
      <c r="P49" s="30"/>
    </row>
    <row r="50" spans="1:16" ht="11.1" customHeight="1" x14ac:dyDescent="0.25">
      <c r="A50" s="69"/>
      <c r="B50" s="70" t="s">
        <v>161</v>
      </c>
      <c r="C50" s="105">
        <v>162.72799999999998</v>
      </c>
      <c r="D50" s="110">
        <v>198.9</v>
      </c>
      <c r="E50" s="105">
        <v>204.63499999999999</v>
      </c>
      <c r="F50" s="105">
        <v>267.58999999999997</v>
      </c>
      <c r="G50" s="105">
        <v>257.17</v>
      </c>
      <c r="H50" s="105">
        <v>257.95999999999998</v>
      </c>
      <c r="I50" s="105">
        <v>270.5</v>
      </c>
      <c r="J50" s="105">
        <v>242.23</v>
      </c>
      <c r="K50" s="105">
        <v>214.53999999999996</v>
      </c>
      <c r="L50" s="105">
        <v>189.58</v>
      </c>
      <c r="M50" s="105">
        <v>185.54</v>
      </c>
      <c r="N50" s="105">
        <v>164.23000000000002</v>
      </c>
      <c r="O50" s="245">
        <f t="shared" si="0"/>
        <v>2615.6029999999996</v>
      </c>
      <c r="P50" s="30"/>
    </row>
    <row r="51" spans="1:16" ht="11.1" customHeight="1" x14ac:dyDescent="0.25">
      <c r="A51" s="69" t="s">
        <v>34</v>
      </c>
      <c r="B51" s="70" t="s">
        <v>162</v>
      </c>
      <c r="C51" s="105">
        <v>277.10246000000001</v>
      </c>
      <c r="D51" s="110">
        <v>256.87464732000001</v>
      </c>
      <c r="E51" s="105">
        <v>235.4246</v>
      </c>
      <c r="F51" s="105">
        <v>245.56124234000001</v>
      </c>
      <c r="G51" s="105">
        <v>245.56124234000001</v>
      </c>
      <c r="H51" s="105">
        <v>259.04069800000002</v>
      </c>
      <c r="I51" s="105">
        <v>222.42962880000002</v>
      </c>
      <c r="J51" s="105">
        <v>254.29875000000001</v>
      </c>
      <c r="K51" s="105">
        <v>240.73908119999999</v>
      </c>
      <c r="L51" s="105">
        <v>213.24600000000001</v>
      </c>
      <c r="M51" s="105">
        <v>252.24799999999999</v>
      </c>
      <c r="N51" s="105">
        <v>398.10122000000001</v>
      </c>
      <c r="O51" s="245">
        <f t="shared" si="0"/>
        <v>3100.6275700000001</v>
      </c>
      <c r="P51" s="30"/>
    </row>
    <row r="52" spans="1:16" ht="11.1" customHeight="1" x14ac:dyDescent="0.25">
      <c r="A52" s="69"/>
      <c r="B52" s="70" t="s">
        <v>161</v>
      </c>
      <c r="C52" s="105">
        <v>295.50110000000001</v>
      </c>
      <c r="D52" s="110">
        <v>262.79444267999997</v>
      </c>
      <c r="E52" s="105">
        <v>275.67011556537102</v>
      </c>
      <c r="F52" s="105">
        <v>254.934</v>
      </c>
      <c r="G52" s="105">
        <v>277.1234</v>
      </c>
      <c r="H52" s="105">
        <v>262.12979999999999</v>
      </c>
      <c r="I52" s="105">
        <v>273.12880000000001</v>
      </c>
      <c r="J52" s="105">
        <v>246.14250000000001</v>
      </c>
      <c r="K52" s="105">
        <v>244.1234</v>
      </c>
      <c r="L52" s="105">
        <v>221.22460000000001</v>
      </c>
      <c r="M52" s="105">
        <v>262.4212</v>
      </c>
      <c r="N52" s="105">
        <v>389.1112</v>
      </c>
      <c r="O52" s="245">
        <f t="shared" si="0"/>
        <v>3264.304558245371</v>
      </c>
      <c r="P52" s="30"/>
    </row>
    <row r="53" spans="1:16" ht="11.1" customHeight="1" x14ac:dyDescent="0.25">
      <c r="A53" s="69" t="s">
        <v>20</v>
      </c>
      <c r="B53" s="70" t="s">
        <v>162</v>
      </c>
      <c r="C53" s="105">
        <v>263.64</v>
      </c>
      <c r="D53" s="110">
        <v>245.35500000000002</v>
      </c>
      <c r="E53" s="105">
        <v>247.04666666666699</v>
      </c>
      <c r="F53" s="105">
        <v>252.31950000000001</v>
      </c>
      <c r="G53" s="105">
        <v>260.8725</v>
      </c>
      <c r="H53" s="105">
        <v>260.85750000000002</v>
      </c>
      <c r="I53" s="105">
        <v>265.69500000000005</v>
      </c>
      <c r="J53" s="105">
        <v>268.13774999999998</v>
      </c>
      <c r="K53" s="105">
        <v>261.58499999999998</v>
      </c>
      <c r="L53" s="105">
        <v>258.46499999999992</v>
      </c>
      <c r="M53" s="105">
        <v>261.24400000000003</v>
      </c>
      <c r="N53" s="105">
        <v>298.11250000000001</v>
      </c>
      <c r="O53" s="245">
        <f t="shared" si="0"/>
        <v>3143.3304166666671</v>
      </c>
      <c r="P53" s="30"/>
    </row>
    <row r="54" spans="1:16" ht="11.1" customHeight="1" x14ac:dyDescent="0.25">
      <c r="A54" s="69"/>
      <c r="B54" s="70" t="s">
        <v>161</v>
      </c>
      <c r="C54" s="105">
        <v>285.48219999999998</v>
      </c>
      <c r="D54" s="110">
        <v>295.79624999999999</v>
      </c>
      <c r="E54" s="105">
        <v>286.17750000000001</v>
      </c>
      <c r="F54" s="105">
        <v>256.60711251287336</v>
      </c>
      <c r="G54" s="105">
        <v>279.76499999999999</v>
      </c>
      <c r="H54" s="105">
        <v>281.73525000000001</v>
      </c>
      <c r="I54" s="105">
        <v>280.17750000000001</v>
      </c>
      <c r="J54" s="105">
        <v>301.755</v>
      </c>
      <c r="K54" s="105">
        <v>281.625</v>
      </c>
      <c r="L54" s="105">
        <v>281.57249999999999</v>
      </c>
      <c r="M54" s="105">
        <v>289.01849999999996</v>
      </c>
      <c r="N54" s="105">
        <v>320.4375</v>
      </c>
      <c r="O54" s="245">
        <f t="shared" si="0"/>
        <v>3440.1493125128736</v>
      </c>
      <c r="P54" s="30"/>
    </row>
    <row r="55" spans="1:16" ht="11.1" customHeight="1" x14ac:dyDescent="0.25">
      <c r="A55" s="76" t="s">
        <v>28</v>
      </c>
      <c r="B55" s="70" t="s">
        <v>162</v>
      </c>
      <c r="C55" s="105">
        <v>26.725999999999999</v>
      </c>
      <c r="D55" s="110">
        <v>25.342700000000001</v>
      </c>
      <c r="E55" s="105">
        <v>26.698</v>
      </c>
      <c r="F55" s="105">
        <v>25.9</v>
      </c>
      <c r="G55" s="105">
        <v>26.306999999999999</v>
      </c>
      <c r="H55" s="105">
        <v>23.634399999999999</v>
      </c>
      <c r="I55" s="105">
        <v>25.34</v>
      </c>
      <c r="J55" s="105">
        <v>26.347000000000001</v>
      </c>
      <c r="K55" s="105">
        <v>25.850999999999999</v>
      </c>
      <c r="L55" s="105">
        <v>25.368749999999999</v>
      </c>
      <c r="M55" s="105">
        <v>23.970600000000001</v>
      </c>
      <c r="N55" s="105">
        <v>25.405000000000001</v>
      </c>
      <c r="O55" s="245">
        <f t="shared" si="0"/>
        <v>306.89044999999999</v>
      </c>
      <c r="P55" s="30"/>
    </row>
    <row r="56" spans="1:16" ht="11.1" customHeight="1" x14ac:dyDescent="0.25">
      <c r="A56" s="76"/>
      <c r="B56" s="70" t="s">
        <v>161</v>
      </c>
      <c r="C56" s="105">
        <v>25.603999999999999</v>
      </c>
      <c r="D56" s="110">
        <v>24.0352</v>
      </c>
      <c r="E56" s="105">
        <v>25.306000000000001</v>
      </c>
      <c r="F56" s="105">
        <v>22.155000000000001</v>
      </c>
      <c r="G56" s="105">
        <v>23.537400000000002</v>
      </c>
      <c r="H56" s="105">
        <v>22.472000000000001</v>
      </c>
      <c r="I56" s="105">
        <v>24.417999999999999</v>
      </c>
      <c r="J56" s="105">
        <v>25.64</v>
      </c>
      <c r="K56" s="105">
        <v>26.311699999999998</v>
      </c>
      <c r="L56" s="105">
        <v>25.764199999999999</v>
      </c>
      <c r="M56" s="105">
        <v>24.341699999999999</v>
      </c>
      <c r="N56" s="105">
        <v>26.318000000000001</v>
      </c>
      <c r="O56" s="245">
        <f t="shared" si="0"/>
        <v>295.90319999999997</v>
      </c>
      <c r="P56" s="30"/>
    </row>
    <row r="57" spans="1:16" ht="11.1" customHeight="1" x14ac:dyDescent="0.25">
      <c r="A57" s="69" t="s">
        <v>135</v>
      </c>
      <c r="B57" s="70" t="s">
        <v>162</v>
      </c>
      <c r="C57" s="105">
        <v>63.814999999999998</v>
      </c>
      <c r="D57" s="105">
        <v>66.614000000000004</v>
      </c>
      <c r="E57" s="105">
        <v>76.89</v>
      </c>
      <c r="F57" s="105">
        <v>70.54025</v>
      </c>
      <c r="G57" s="105">
        <v>70.135000000000005</v>
      </c>
      <c r="H57" s="105">
        <v>73.034999999999997</v>
      </c>
      <c r="I57" s="105">
        <v>80.875</v>
      </c>
      <c r="J57" s="105">
        <v>85.954999999999998</v>
      </c>
      <c r="K57" s="105">
        <v>95.935000000000002</v>
      </c>
      <c r="L57" s="105">
        <v>92.48</v>
      </c>
      <c r="M57" s="105">
        <v>90.92</v>
      </c>
      <c r="N57" s="105">
        <v>120.3575</v>
      </c>
      <c r="O57" s="245">
        <f t="shared" si="0"/>
        <v>987.55175000000008</v>
      </c>
      <c r="P57" s="30"/>
    </row>
    <row r="58" spans="1:16" ht="11.1" customHeight="1" x14ac:dyDescent="0.25">
      <c r="A58" s="77"/>
      <c r="B58" s="78" t="s">
        <v>161</v>
      </c>
      <c r="C58" s="105">
        <v>102.01500000000001</v>
      </c>
      <c r="D58" s="218">
        <v>103.905</v>
      </c>
      <c r="E58" s="106">
        <v>96.885000000000005</v>
      </c>
      <c r="F58" s="106">
        <v>97.109999999999985</v>
      </c>
      <c r="G58" s="106">
        <v>112.28999999999999</v>
      </c>
      <c r="H58" s="106">
        <v>113.49000000000001</v>
      </c>
      <c r="I58" s="106">
        <v>104.535</v>
      </c>
      <c r="J58" s="106">
        <v>106.65</v>
      </c>
      <c r="K58" s="106">
        <v>137.02500000000001</v>
      </c>
      <c r="L58" s="106">
        <v>125.55000000000001</v>
      </c>
      <c r="M58" s="106">
        <v>133.04250000000002</v>
      </c>
      <c r="N58" s="106">
        <v>184.14</v>
      </c>
      <c r="O58" s="248">
        <f t="shared" si="0"/>
        <v>1416.6374999999998</v>
      </c>
      <c r="P58" s="30"/>
    </row>
    <row r="59" spans="1:16" ht="9" customHeight="1" x14ac:dyDescent="0.3">
      <c r="A59" s="4" t="s">
        <v>141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5" t="s">
        <v>159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173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1" t="s">
        <v>174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66:D70 IF1793:IF14593 C59:D65" numberStoredAsText="1"/>
    <ignoredError sqref="N59:O79 EGF12801 EGF8705 EGF4609 EGF13057:EGF14337 EGF8961:EGF10497 EGF4865:EGF6401 EGF2817:EGF4353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P66"/>
  <sheetViews>
    <sheetView showGridLines="0" zoomScaleNormal="100" workbookViewId="0">
      <selection activeCell="D37" sqref="D36:D37"/>
    </sheetView>
  </sheetViews>
  <sheetFormatPr baseColWidth="10" defaultColWidth="5.109375" defaultRowHeight="12" customHeight="1" x14ac:dyDescent="0.25"/>
  <cols>
    <col min="1" max="1" width="9.109375" style="94" customWidth="1"/>
    <col min="2" max="2" width="3.44140625" style="94" customWidth="1"/>
    <col min="3" max="14" width="4.33203125" style="94" customWidth="1"/>
    <col min="15" max="15" width="5.6640625" style="94" customWidth="1"/>
    <col min="16" max="16384" width="5.109375" style="94"/>
  </cols>
  <sheetData>
    <row r="1" spans="1:16" ht="20.25" customHeight="1" x14ac:dyDescent="0.25">
      <c r="A1" s="29" t="s">
        <v>208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37</v>
      </c>
      <c r="B2" s="1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67"/>
    </row>
    <row r="3" spans="1:16" ht="5.0999999999999996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6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2" t="s">
        <v>26</v>
      </c>
      <c r="P4" s="96"/>
    </row>
    <row r="5" spans="1:16" ht="12.95" customHeight="1" x14ac:dyDescent="0.25">
      <c r="A5" s="253" t="s">
        <v>24</v>
      </c>
      <c r="B5" s="243">
        <v>2024</v>
      </c>
      <c r="C5" s="244">
        <v>15737.67286991624</v>
      </c>
      <c r="D5" s="244">
        <v>16190.589701400002</v>
      </c>
      <c r="E5" s="244">
        <v>16431.510506500003</v>
      </c>
      <c r="F5" s="244">
        <v>17309.869231732555</v>
      </c>
      <c r="G5" s="244">
        <v>17798.301723572029</v>
      </c>
      <c r="H5" s="244">
        <v>17784.018169030762</v>
      </c>
      <c r="I5" s="244">
        <v>17931.81302539782</v>
      </c>
      <c r="J5" s="244">
        <v>17540.970899845925</v>
      </c>
      <c r="K5" s="244">
        <v>17094.198691219994</v>
      </c>
      <c r="L5" s="244">
        <v>16285.68873440584</v>
      </c>
      <c r="M5" s="244">
        <v>16679.165915167578</v>
      </c>
      <c r="N5" s="244">
        <v>17206.785521247304</v>
      </c>
      <c r="O5" s="245">
        <f>SUM(C5:N5)</f>
        <v>203990.58498943606</v>
      </c>
      <c r="P5" s="95"/>
    </row>
    <row r="6" spans="1:16" ht="12.95" customHeight="1" x14ac:dyDescent="0.25">
      <c r="A6" s="255"/>
      <c r="B6" s="246" t="s">
        <v>177</v>
      </c>
      <c r="C6" s="247">
        <v>15734.785233987515</v>
      </c>
      <c r="D6" s="247">
        <v>16344.773841058015</v>
      </c>
      <c r="E6" s="247">
        <v>16768.426415521437</v>
      </c>
      <c r="F6" s="247">
        <v>17546.789263426981</v>
      </c>
      <c r="G6" s="247">
        <v>18322.461817815198</v>
      </c>
      <c r="H6" s="247">
        <v>18154.918966877307</v>
      </c>
      <c r="I6" s="247">
        <v>18125.340646879438</v>
      </c>
      <c r="J6" s="247">
        <v>17334.908414720001</v>
      </c>
      <c r="K6" s="247">
        <v>16855.456895834079</v>
      </c>
      <c r="L6" s="247">
        <v>16486.472828739999</v>
      </c>
      <c r="M6" s="247">
        <v>16866.421965467849</v>
      </c>
      <c r="N6" s="247">
        <v>17352.944151983786</v>
      </c>
      <c r="O6" s="248">
        <f>SUM(C6:N6)</f>
        <v>205893.70044231159</v>
      </c>
      <c r="P6" s="95"/>
    </row>
    <row r="7" spans="1:16" ht="11.1" customHeight="1" x14ac:dyDescent="0.25">
      <c r="A7" s="69" t="s">
        <v>3</v>
      </c>
      <c r="B7" s="70" t="s">
        <v>162</v>
      </c>
      <c r="C7" s="105">
        <v>844.94938499999978</v>
      </c>
      <c r="D7" s="105">
        <v>839.39646420000008</v>
      </c>
      <c r="E7" s="105">
        <v>791.50393500000052</v>
      </c>
      <c r="F7" s="105">
        <v>741.93030605999968</v>
      </c>
      <c r="G7" s="105">
        <v>776.2242202499998</v>
      </c>
      <c r="H7" s="105">
        <v>785.42462025000009</v>
      </c>
      <c r="I7" s="105">
        <v>808.88382311999942</v>
      </c>
      <c r="J7" s="105">
        <v>805.38522516</v>
      </c>
      <c r="K7" s="105">
        <v>818.14006302000007</v>
      </c>
      <c r="L7" s="105">
        <v>851.7096456300003</v>
      </c>
      <c r="M7" s="105">
        <v>892.58243436000043</v>
      </c>
      <c r="N7" s="105">
        <v>955.15975106999997</v>
      </c>
      <c r="O7" s="245">
        <f>SUM(C7:N7)</f>
        <v>9911.2898731200003</v>
      </c>
      <c r="P7" s="95"/>
    </row>
    <row r="8" spans="1:16" ht="11.1" customHeight="1" x14ac:dyDescent="0.25">
      <c r="A8" s="69"/>
      <c r="B8" s="70" t="s">
        <v>161</v>
      </c>
      <c r="C8" s="105">
        <v>840.49494402000005</v>
      </c>
      <c r="D8" s="2">
        <v>866.43391121999991</v>
      </c>
      <c r="E8" s="105">
        <v>826.13663402999998</v>
      </c>
      <c r="F8" s="105">
        <v>789.55164275999982</v>
      </c>
      <c r="G8" s="105">
        <v>822.61348364999981</v>
      </c>
      <c r="H8" s="105">
        <v>830.09237049000012</v>
      </c>
      <c r="I8" s="105">
        <v>867.3403653299996</v>
      </c>
      <c r="J8" s="105">
        <v>837.87026471999968</v>
      </c>
      <c r="K8" s="105">
        <v>892.43775908999987</v>
      </c>
      <c r="L8" s="105">
        <v>896.81811798000001</v>
      </c>
      <c r="M8" s="105">
        <v>897.20154057000002</v>
      </c>
      <c r="N8" s="105">
        <v>906.14692680000019</v>
      </c>
      <c r="O8" s="245">
        <f t="shared" ref="O8:O58" si="0">SUM(C8:N8)</f>
        <v>10273.137960659998</v>
      </c>
      <c r="P8" s="95"/>
    </row>
    <row r="9" spans="1:16" ht="11.1" customHeight="1" x14ac:dyDescent="0.25">
      <c r="A9" s="69" t="s">
        <v>4</v>
      </c>
      <c r="B9" s="70" t="s">
        <v>162</v>
      </c>
      <c r="C9" s="105">
        <v>818.87065488189</v>
      </c>
      <c r="D9" s="105">
        <v>869.39816399999995</v>
      </c>
      <c r="E9" s="105">
        <v>743.82500000000005</v>
      </c>
      <c r="F9" s="105">
        <v>810.11234100000001</v>
      </c>
      <c r="G9" s="105">
        <v>781.78911234099996</v>
      </c>
      <c r="H9" s="105">
        <v>731.02212383000006</v>
      </c>
      <c r="I9" s="105">
        <v>602.18299999999999</v>
      </c>
      <c r="J9" s="105">
        <v>645.83993299999997</v>
      </c>
      <c r="K9" s="105">
        <v>651.24329999999998</v>
      </c>
      <c r="L9" s="105">
        <v>608.74040000000002</v>
      </c>
      <c r="M9" s="105">
        <v>602.94920000000002</v>
      </c>
      <c r="N9" s="105">
        <v>607.25604080000005</v>
      </c>
      <c r="O9" s="245">
        <f t="shared" si="0"/>
        <v>8473.2292698528909</v>
      </c>
      <c r="P9" s="95"/>
    </row>
    <row r="10" spans="1:16" ht="11.1" customHeight="1" x14ac:dyDescent="0.25">
      <c r="A10" s="69"/>
      <c r="B10" s="70" t="s">
        <v>161</v>
      </c>
      <c r="C10" s="105">
        <v>760.42845599999998</v>
      </c>
      <c r="D10" s="2">
        <v>870.12639999999999</v>
      </c>
      <c r="E10" s="105">
        <v>751.33310477999999</v>
      </c>
      <c r="F10" s="105">
        <v>812.24109999999996</v>
      </c>
      <c r="G10" s="105">
        <v>785.32100000000003</v>
      </c>
      <c r="H10" s="105">
        <v>762.22123829999998</v>
      </c>
      <c r="I10" s="105">
        <v>614.8983624</v>
      </c>
      <c r="J10" s="105">
        <v>659.14679999999998</v>
      </c>
      <c r="K10" s="105">
        <v>661.24329999999998</v>
      </c>
      <c r="L10" s="105">
        <v>638.94039999999995</v>
      </c>
      <c r="M10" s="105">
        <v>632.94920000000002</v>
      </c>
      <c r="N10" s="105">
        <v>640.25604080000005</v>
      </c>
      <c r="O10" s="245">
        <f t="shared" si="0"/>
        <v>8589.1054022799999</v>
      </c>
      <c r="P10" s="95"/>
    </row>
    <row r="11" spans="1:16" ht="11.1" customHeight="1" x14ac:dyDescent="0.25">
      <c r="A11" s="73" t="s">
        <v>31</v>
      </c>
      <c r="B11" s="70" t="s">
        <v>162</v>
      </c>
      <c r="C11" s="105">
        <v>364.70600000000002</v>
      </c>
      <c r="D11" s="105">
        <v>348.11599999999999</v>
      </c>
      <c r="E11" s="105">
        <v>344.286</v>
      </c>
      <c r="F11" s="105">
        <v>340.262</v>
      </c>
      <c r="G11" s="105">
        <v>338.4</v>
      </c>
      <c r="H11" s="105">
        <v>334.673</v>
      </c>
      <c r="I11" s="105">
        <v>335.49699999999996</v>
      </c>
      <c r="J11" s="105">
        <v>318.68399999999997</v>
      </c>
      <c r="K11" s="105">
        <v>313.57500000000005</v>
      </c>
      <c r="L11" s="105">
        <v>310.85199999999998</v>
      </c>
      <c r="M11" s="105">
        <v>303.673</v>
      </c>
      <c r="N11" s="105">
        <v>307.685</v>
      </c>
      <c r="O11" s="245">
        <f t="shared" si="0"/>
        <v>3960.4089999999992</v>
      </c>
      <c r="P11" s="95"/>
    </row>
    <row r="12" spans="1:16" ht="11.1" customHeight="1" x14ac:dyDescent="0.25">
      <c r="A12" s="73"/>
      <c r="B12" s="70" t="s">
        <v>161</v>
      </c>
      <c r="C12" s="105">
        <v>354.65800000000002</v>
      </c>
      <c r="D12" s="2">
        <v>339.96199999999999</v>
      </c>
      <c r="E12" s="105">
        <v>338.74799999999999</v>
      </c>
      <c r="F12" s="105">
        <v>336.988</v>
      </c>
      <c r="G12" s="105">
        <v>331.995</v>
      </c>
      <c r="H12" s="105">
        <v>327.767</v>
      </c>
      <c r="I12" s="105">
        <v>323.23899999999998</v>
      </c>
      <c r="J12" s="105">
        <v>313.64600000000002</v>
      </c>
      <c r="K12" s="105">
        <v>308.25300000000004</v>
      </c>
      <c r="L12" s="105">
        <v>305.00900000000001</v>
      </c>
      <c r="M12" s="105">
        <v>297.65600000000001</v>
      </c>
      <c r="N12" s="105">
        <v>300.74900000000002</v>
      </c>
      <c r="O12" s="245">
        <f t="shared" si="0"/>
        <v>3878.67</v>
      </c>
      <c r="P12" s="95"/>
    </row>
    <row r="13" spans="1:16" ht="11.1" customHeight="1" x14ac:dyDescent="0.25">
      <c r="A13" s="69" t="s">
        <v>18</v>
      </c>
      <c r="B13" s="70" t="s">
        <v>162</v>
      </c>
      <c r="C13" s="105">
        <v>478.12020000000007</v>
      </c>
      <c r="D13" s="105">
        <v>440.17499999999995</v>
      </c>
      <c r="E13" s="105">
        <v>422.80200000000002</v>
      </c>
      <c r="F13" s="105">
        <v>422.90600000000001</v>
      </c>
      <c r="G13" s="105">
        <v>438.67500000000007</v>
      </c>
      <c r="H13" s="105">
        <v>428.154</v>
      </c>
      <c r="I13" s="105">
        <v>443.30099999999993</v>
      </c>
      <c r="J13" s="105">
        <v>427.09199999999998</v>
      </c>
      <c r="K13" s="105">
        <v>429.15899999999999</v>
      </c>
      <c r="L13" s="105">
        <v>436.46199999999999</v>
      </c>
      <c r="M13" s="105">
        <v>421.13400000000001</v>
      </c>
      <c r="N13" s="105">
        <v>476.28719999999998</v>
      </c>
      <c r="O13" s="245">
        <f t="shared" si="0"/>
        <v>5264.2673999999997</v>
      </c>
      <c r="P13" s="95"/>
    </row>
    <row r="14" spans="1:16" ht="11.1" customHeight="1" x14ac:dyDescent="0.25">
      <c r="A14" s="69"/>
      <c r="B14" s="70" t="s">
        <v>161</v>
      </c>
      <c r="C14" s="105">
        <v>443.68147999999997</v>
      </c>
      <c r="D14" s="2">
        <v>417.04946000000001</v>
      </c>
      <c r="E14" s="105">
        <v>453.74916000000007</v>
      </c>
      <c r="F14" s="105">
        <v>445.85141999999996</v>
      </c>
      <c r="G14" s="105">
        <v>467.09628999999995</v>
      </c>
      <c r="H14" s="105">
        <v>452.28090000000009</v>
      </c>
      <c r="I14" s="105">
        <v>441.04239999999999</v>
      </c>
      <c r="J14" s="105">
        <v>476.46299999999997</v>
      </c>
      <c r="K14" s="105">
        <v>486.46</v>
      </c>
      <c r="L14" s="105">
        <v>493.99883999999997</v>
      </c>
      <c r="M14" s="105">
        <v>466.28179999999998</v>
      </c>
      <c r="N14" s="105">
        <v>515.74065900000005</v>
      </c>
      <c r="O14" s="245">
        <f t="shared" si="0"/>
        <v>5559.6954089999999</v>
      </c>
      <c r="P14" s="95"/>
    </row>
    <row r="15" spans="1:16" ht="11.1" customHeight="1" x14ac:dyDescent="0.25">
      <c r="A15" s="69" t="s">
        <v>89</v>
      </c>
      <c r="B15" s="70" t="s">
        <v>162</v>
      </c>
      <c r="C15" s="105">
        <v>949.34699999999998</v>
      </c>
      <c r="D15" s="105">
        <v>925.077</v>
      </c>
      <c r="E15" s="105">
        <v>1126.028</v>
      </c>
      <c r="F15" s="105">
        <v>1178.4190000000001</v>
      </c>
      <c r="G15" s="105">
        <v>1150.3910000000001</v>
      </c>
      <c r="H15" s="105">
        <v>1060.4069999999999</v>
      </c>
      <c r="I15" s="105">
        <v>1206.857</v>
      </c>
      <c r="J15" s="105">
        <v>1122.5070000000001</v>
      </c>
      <c r="K15" s="105">
        <v>948.07299999999998</v>
      </c>
      <c r="L15" s="105">
        <v>886.12900000000002</v>
      </c>
      <c r="M15" s="105">
        <v>895.33100000000002</v>
      </c>
      <c r="N15" s="105">
        <v>1106.422</v>
      </c>
      <c r="O15" s="245">
        <f t="shared" si="0"/>
        <v>12554.988000000003</v>
      </c>
      <c r="P15" s="95"/>
    </row>
    <row r="16" spans="1:16" ht="11.1" customHeight="1" x14ac:dyDescent="0.25">
      <c r="A16" s="69"/>
      <c r="B16" s="70" t="s">
        <v>161</v>
      </c>
      <c r="C16" s="105">
        <v>892.85393999999997</v>
      </c>
      <c r="D16" s="2">
        <v>945.11721</v>
      </c>
      <c r="E16" s="105">
        <v>1101.328</v>
      </c>
      <c r="F16" s="105">
        <v>1142.4090000000001</v>
      </c>
      <c r="G16" s="105">
        <v>1135.377</v>
      </c>
      <c r="H16" s="105">
        <v>1048.3779999999999</v>
      </c>
      <c r="I16" s="105">
        <v>1159.6669999999999</v>
      </c>
      <c r="J16" s="105">
        <v>1101.327</v>
      </c>
      <c r="K16" s="105">
        <v>942.62699999999995</v>
      </c>
      <c r="L16" s="105">
        <v>882.64700000000005</v>
      </c>
      <c r="M16" s="105">
        <v>961.50022999999999</v>
      </c>
      <c r="N16" s="105">
        <v>1016.314</v>
      </c>
      <c r="O16" s="245">
        <f t="shared" si="0"/>
        <v>12329.54538</v>
      </c>
      <c r="P16" s="95"/>
    </row>
    <row r="17" spans="1:16" ht="11.1" customHeight="1" x14ac:dyDescent="0.25">
      <c r="A17" s="73" t="s">
        <v>0</v>
      </c>
      <c r="B17" s="70" t="s">
        <v>162</v>
      </c>
      <c r="C17" s="105">
        <v>1793.105</v>
      </c>
      <c r="D17" s="105">
        <v>1816.894</v>
      </c>
      <c r="E17" s="105">
        <v>1692.289</v>
      </c>
      <c r="F17" s="105">
        <v>1798.8419999999999</v>
      </c>
      <c r="G17" s="105">
        <v>1891.1589999999999</v>
      </c>
      <c r="H17" s="105">
        <v>1922.94</v>
      </c>
      <c r="I17" s="105">
        <v>1873.6989999999998</v>
      </c>
      <c r="J17" s="105">
        <v>1885.7370000000001</v>
      </c>
      <c r="K17" s="105">
        <v>1897.06</v>
      </c>
      <c r="L17" s="105">
        <v>1849.5509999999999</v>
      </c>
      <c r="M17" s="105">
        <v>1944.374</v>
      </c>
      <c r="N17" s="105">
        <v>1876.8820000000001</v>
      </c>
      <c r="O17" s="245">
        <f t="shared" si="0"/>
        <v>22242.532000000003</v>
      </c>
      <c r="P17" s="95"/>
    </row>
    <row r="18" spans="1:16" ht="11.1" customHeight="1" x14ac:dyDescent="0.25">
      <c r="A18" s="73"/>
      <c r="B18" s="70" t="s">
        <v>161</v>
      </c>
      <c r="C18" s="105">
        <v>1805.5520000000001</v>
      </c>
      <c r="D18" s="2">
        <v>1828.873</v>
      </c>
      <c r="E18" s="105">
        <v>1700.1020000000003</v>
      </c>
      <c r="F18" s="105">
        <v>1808.4206999999999</v>
      </c>
      <c r="G18" s="105">
        <v>1882.9970000000001</v>
      </c>
      <c r="H18" s="105">
        <v>1904.2920000000001</v>
      </c>
      <c r="I18" s="105">
        <v>1830.663</v>
      </c>
      <c r="J18" s="105">
        <v>1851.1116999999999</v>
      </c>
      <c r="K18" s="105">
        <v>1870.989</v>
      </c>
      <c r="L18" s="105">
        <v>1844.4555</v>
      </c>
      <c r="M18" s="105">
        <v>1921.3510000000001</v>
      </c>
      <c r="N18" s="105">
        <v>1886.5180000000003</v>
      </c>
      <c r="O18" s="245">
        <f t="shared" si="0"/>
        <v>22135.3249</v>
      </c>
      <c r="P18" s="95"/>
    </row>
    <row r="19" spans="1:16" ht="11.1" customHeight="1" x14ac:dyDescent="0.25">
      <c r="A19" s="74" t="s">
        <v>15</v>
      </c>
      <c r="B19" s="70" t="s">
        <v>162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45">
        <f t="shared" si="0"/>
        <v>0</v>
      </c>
      <c r="P19" s="95"/>
    </row>
    <row r="20" spans="1:16" ht="11.1" customHeight="1" x14ac:dyDescent="0.25">
      <c r="A20" s="73"/>
      <c r="B20" s="70" t="s">
        <v>161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>
        <v>0</v>
      </c>
      <c r="O20" s="245">
        <f t="shared" si="0"/>
        <v>0</v>
      </c>
      <c r="P20" s="95"/>
    </row>
    <row r="21" spans="1:16" ht="11.1" customHeight="1" x14ac:dyDescent="0.25">
      <c r="A21" s="69" t="s">
        <v>32</v>
      </c>
      <c r="B21" s="70" t="s">
        <v>162</v>
      </c>
      <c r="C21" s="105">
        <v>805.34699999999998</v>
      </c>
      <c r="D21" s="105">
        <v>901.28700000000003</v>
      </c>
      <c r="E21" s="105">
        <v>995.34699999999998</v>
      </c>
      <c r="F21" s="105">
        <v>1108.309</v>
      </c>
      <c r="G21" s="105">
        <v>1210.4169999999999</v>
      </c>
      <c r="H21" s="105">
        <v>1285.5070000000001</v>
      </c>
      <c r="I21" s="105">
        <v>1240.0840000000001</v>
      </c>
      <c r="J21" s="105">
        <v>1112.309</v>
      </c>
      <c r="K21" s="105">
        <v>998.40899999999999</v>
      </c>
      <c r="L21" s="105">
        <v>886.31700000000001</v>
      </c>
      <c r="M21" s="105">
        <v>787.63099999999997</v>
      </c>
      <c r="N21" s="105">
        <v>715.30899999999997</v>
      </c>
      <c r="O21" s="245">
        <f t="shared" si="0"/>
        <v>12046.272999999997</v>
      </c>
      <c r="P21" s="95"/>
    </row>
    <row r="22" spans="1:16" ht="11.1" customHeight="1" x14ac:dyDescent="0.25">
      <c r="A22" s="69"/>
      <c r="B22" s="70" t="s">
        <v>161</v>
      </c>
      <c r="C22" s="105">
        <v>807.66399999999999</v>
      </c>
      <c r="D22" s="2">
        <v>905.44299999999998</v>
      </c>
      <c r="E22" s="105">
        <v>998.64200000000005</v>
      </c>
      <c r="F22" s="105">
        <v>1110.6469999999999</v>
      </c>
      <c r="G22" s="105">
        <v>1212.307</v>
      </c>
      <c r="H22" s="105">
        <v>1266.6469999999999</v>
      </c>
      <c r="I22" s="105">
        <v>1295.395</v>
      </c>
      <c r="J22" s="105">
        <v>1123.4169999999999</v>
      </c>
      <c r="K22" s="105">
        <v>999.64800000000002</v>
      </c>
      <c r="L22" s="105">
        <v>887.61699999999996</v>
      </c>
      <c r="M22" s="105">
        <v>799.64110000000005</v>
      </c>
      <c r="N22" s="105">
        <v>719.41499999999996</v>
      </c>
      <c r="O22" s="245">
        <f t="shared" si="0"/>
        <v>12126.483099999998</v>
      </c>
      <c r="P22" s="95"/>
    </row>
    <row r="23" spans="1:16" ht="11.1" customHeight="1" x14ac:dyDescent="0.25">
      <c r="A23" s="69" t="s">
        <v>17</v>
      </c>
      <c r="B23" s="70" t="s">
        <v>162</v>
      </c>
      <c r="C23" s="105">
        <v>229.34700000000001</v>
      </c>
      <c r="D23" s="105">
        <v>240.65799999999999</v>
      </c>
      <c r="E23" s="105">
        <v>214.09800000000001</v>
      </c>
      <c r="F23" s="105">
        <v>220.28</v>
      </c>
      <c r="G23" s="105">
        <v>241.3458</v>
      </c>
      <c r="H23" s="105">
        <v>240.30500000000001</v>
      </c>
      <c r="I23" s="105">
        <v>241.637</v>
      </c>
      <c r="J23" s="105">
        <v>220.04300000000001</v>
      </c>
      <c r="K23" s="105">
        <v>217.30799999999999</v>
      </c>
      <c r="L23" s="105">
        <v>215.667</v>
      </c>
      <c r="M23" s="105">
        <v>232.33699999999999</v>
      </c>
      <c r="N23" s="105">
        <v>260.31400000000002</v>
      </c>
      <c r="O23" s="245">
        <f t="shared" si="0"/>
        <v>2773.3397999999997</v>
      </c>
      <c r="P23" s="95"/>
    </row>
    <row r="24" spans="1:16" ht="11.1" customHeight="1" x14ac:dyDescent="0.25">
      <c r="A24" s="69"/>
      <c r="B24" s="70" t="s">
        <v>161</v>
      </c>
      <c r="C24" s="105">
        <v>226.417</v>
      </c>
      <c r="D24" s="2">
        <v>238.43899999999999</v>
      </c>
      <c r="E24" s="105">
        <v>212.64699999999999</v>
      </c>
      <c r="F24" s="105">
        <v>215.33600000000001</v>
      </c>
      <c r="G24" s="105">
        <v>232.34180000000001</v>
      </c>
      <c r="H24" s="105">
        <v>233.12700000000001</v>
      </c>
      <c r="I24" s="105">
        <v>231.40899999999999</v>
      </c>
      <c r="J24" s="105">
        <v>209.64699999999999</v>
      </c>
      <c r="K24" s="105">
        <v>210.06639999999999</v>
      </c>
      <c r="L24" s="105">
        <v>205.102</v>
      </c>
      <c r="M24" s="105">
        <v>225.3476</v>
      </c>
      <c r="N24" s="105">
        <v>256.411</v>
      </c>
      <c r="O24" s="245">
        <f t="shared" si="0"/>
        <v>2696.2907999999998</v>
      </c>
      <c r="P24" s="95"/>
    </row>
    <row r="25" spans="1:16" ht="11.1" customHeight="1" x14ac:dyDescent="0.25">
      <c r="A25" s="69" t="s">
        <v>39</v>
      </c>
      <c r="B25" s="70" t="s">
        <v>162</v>
      </c>
      <c r="C25" s="105">
        <v>2177.2369899999999</v>
      </c>
      <c r="D25" s="105">
        <v>2298.6709799999999</v>
      </c>
      <c r="E25" s="105">
        <v>2348.1083400000007</v>
      </c>
      <c r="F25" s="105">
        <v>2495.4351152999998</v>
      </c>
      <c r="G25" s="105">
        <v>2453.2133952999998</v>
      </c>
      <c r="H25" s="105">
        <v>2312.8263200000001</v>
      </c>
      <c r="I25" s="105">
        <v>2508.8631153000001</v>
      </c>
      <c r="J25" s="105">
        <v>2298.8631153000001</v>
      </c>
      <c r="K25" s="105">
        <v>2445.8207836000001</v>
      </c>
      <c r="L25" s="105">
        <v>2281.3677852999999</v>
      </c>
      <c r="M25" s="105">
        <v>2432.3637053000002</v>
      </c>
      <c r="N25" s="105">
        <v>2540.1253000000002</v>
      </c>
      <c r="O25" s="245">
        <f t="shared" si="0"/>
        <v>28592.894945400003</v>
      </c>
      <c r="P25" s="95"/>
    </row>
    <row r="26" spans="1:16" ht="11.1" customHeight="1" x14ac:dyDescent="0.25">
      <c r="A26" s="69"/>
      <c r="B26" s="70" t="s">
        <v>161</v>
      </c>
      <c r="C26" s="105">
        <v>2031.1666980000002</v>
      </c>
      <c r="D26" s="2">
        <v>2312.6478000000002</v>
      </c>
      <c r="E26" s="105">
        <v>2417.5234199999995</v>
      </c>
      <c r="F26" s="105">
        <v>2296.6552254000007</v>
      </c>
      <c r="G26" s="105">
        <v>2555.9863799999994</v>
      </c>
      <c r="H26" s="105">
        <v>2445.86339</v>
      </c>
      <c r="I26" s="105">
        <v>2447.2010150000001</v>
      </c>
      <c r="J26" s="105">
        <v>2189.9472776999996</v>
      </c>
      <c r="K26" s="105">
        <v>2244.4758300000003</v>
      </c>
      <c r="L26" s="105">
        <v>2243.2252239999998</v>
      </c>
      <c r="M26" s="105">
        <v>2335.9538859778499</v>
      </c>
      <c r="N26" s="105">
        <v>2607.9125300000001</v>
      </c>
      <c r="O26" s="245">
        <f t="shared" si="0"/>
        <v>28128.558676077857</v>
      </c>
      <c r="P26" s="95"/>
    </row>
    <row r="27" spans="1:16" ht="11.1" customHeight="1" x14ac:dyDescent="0.25">
      <c r="A27" s="69" t="s">
        <v>38</v>
      </c>
      <c r="B27" s="70" t="s">
        <v>162</v>
      </c>
      <c r="C27" s="105">
        <v>478.16641199999998</v>
      </c>
      <c r="D27" s="105">
        <v>369.381168</v>
      </c>
      <c r="E27" s="105">
        <v>418.11676800000015</v>
      </c>
      <c r="F27" s="105">
        <v>387.52900799999998</v>
      </c>
      <c r="G27" s="105">
        <v>403.81310400000012</v>
      </c>
      <c r="H27" s="105">
        <v>402.86358599999994</v>
      </c>
      <c r="I27" s="105">
        <v>414.30502799999999</v>
      </c>
      <c r="J27" s="105">
        <v>466.62592800000004</v>
      </c>
      <c r="K27" s="105">
        <v>446.0428379999999</v>
      </c>
      <c r="L27" s="105">
        <v>500.33947800000004</v>
      </c>
      <c r="M27" s="105">
        <v>500.84430830757793</v>
      </c>
      <c r="N27" s="105">
        <v>501.4627040773031</v>
      </c>
      <c r="O27" s="245">
        <f t="shared" si="0"/>
        <v>5289.4903303848805</v>
      </c>
      <c r="P27" s="95"/>
    </row>
    <row r="28" spans="1:16" ht="11.1" customHeight="1" x14ac:dyDescent="0.25">
      <c r="A28" s="69"/>
      <c r="B28" s="70" t="s">
        <v>161</v>
      </c>
      <c r="C28" s="105">
        <v>488.75360400000017</v>
      </c>
      <c r="D28" s="2">
        <v>385.74960883468299</v>
      </c>
      <c r="E28" s="105">
        <v>428.74162438564451</v>
      </c>
      <c r="F28" s="105">
        <v>396.89525862787798</v>
      </c>
      <c r="G28" s="105">
        <v>410.66120856520001</v>
      </c>
      <c r="H28" s="105">
        <v>406.67899999999997</v>
      </c>
      <c r="I28" s="105">
        <v>422.53607113943701</v>
      </c>
      <c r="J28" s="105">
        <v>468.64699999999999</v>
      </c>
      <c r="K28" s="105">
        <v>449.61399999999998</v>
      </c>
      <c r="L28" s="105">
        <v>505.416</v>
      </c>
      <c r="M28" s="105">
        <v>503.34899999999999</v>
      </c>
      <c r="N28" s="105">
        <v>502.64699999999999</v>
      </c>
      <c r="O28" s="245">
        <f t="shared" si="0"/>
        <v>5369.6893755528426</v>
      </c>
      <c r="P28" s="95"/>
    </row>
    <row r="29" spans="1:16" ht="11.1" customHeight="1" x14ac:dyDescent="0.25">
      <c r="A29" s="69" t="s">
        <v>16</v>
      </c>
      <c r="B29" s="70" t="s">
        <v>162</v>
      </c>
      <c r="C29" s="105">
        <v>670.66632000000016</v>
      </c>
      <c r="D29" s="105">
        <v>634.45581000000016</v>
      </c>
      <c r="E29" s="105">
        <v>672.32331000000022</v>
      </c>
      <c r="F29" s="105">
        <v>505.86079999999987</v>
      </c>
      <c r="G29" s="105">
        <v>532.91760000000011</v>
      </c>
      <c r="H29" s="105">
        <v>635.24631000000034</v>
      </c>
      <c r="I29" s="105">
        <v>675.37974000000031</v>
      </c>
      <c r="J29" s="105">
        <v>675.42717000000027</v>
      </c>
      <c r="K29" s="105">
        <v>653.82765000000006</v>
      </c>
      <c r="L29" s="105">
        <v>676.53590999999983</v>
      </c>
      <c r="M29" s="105">
        <v>656.89733999999987</v>
      </c>
      <c r="N29" s="105">
        <v>714.12138000000004</v>
      </c>
      <c r="O29" s="245">
        <f t="shared" si="0"/>
        <v>7703.6593400000002</v>
      </c>
      <c r="P29" s="95"/>
    </row>
    <row r="30" spans="1:16" ht="11.1" customHeight="1" x14ac:dyDescent="0.25">
      <c r="A30" s="69"/>
      <c r="B30" s="70" t="s">
        <v>161</v>
      </c>
      <c r="C30" s="105">
        <v>686.72162999999989</v>
      </c>
      <c r="D30" s="2">
        <v>639.39770999999996</v>
      </c>
      <c r="E30" s="105">
        <v>665.42147999999997</v>
      </c>
      <c r="F30" s="105">
        <v>639.62210999999991</v>
      </c>
      <c r="G30" s="105">
        <v>666.73370999999997</v>
      </c>
      <c r="H30" s="105">
        <v>644.68028999999967</v>
      </c>
      <c r="I30" s="105">
        <v>672.86084999999969</v>
      </c>
      <c r="J30" s="105">
        <v>667.35131999999942</v>
      </c>
      <c r="K30" s="105">
        <v>639.93882000000008</v>
      </c>
      <c r="L30" s="105">
        <v>675.68472000000008</v>
      </c>
      <c r="M30" s="105">
        <v>666.31295999999963</v>
      </c>
      <c r="N30" s="105">
        <v>724.35721920731862</v>
      </c>
      <c r="O30" s="245">
        <f t="shared" si="0"/>
        <v>7989.0828192073177</v>
      </c>
      <c r="P30" s="95"/>
    </row>
    <row r="31" spans="1:16" ht="11.1" customHeight="1" x14ac:dyDescent="0.25">
      <c r="A31" s="69" t="s">
        <v>30</v>
      </c>
      <c r="B31" s="70" t="s">
        <v>162</v>
      </c>
      <c r="C31" s="105">
        <v>756.72403109999993</v>
      </c>
      <c r="D31" s="105">
        <v>747.42505320000021</v>
      </c>
      <c r="E31" s="105">
        <v>748.8725862</v>
      </c>
      <c r="F31" s="105">
        <v>752.85694079999996</v>
      </c>
      <c r="G31" s="105">
        <v>733.02024090000009</v>
      </c>
      <c r="H31" s="105">
        <v>749.68373610000015</v>
      </c>
      <c r="I31" s="105">
        <v>818.4441240000001</v>
      </c>
      <c r="J31" s="105">
        <v>844.75890000000004</v>
      </c>
      <c r="K31" s="105">
        <v>779.89981320000004</v>
      </c>
      <c r="L31" s="105">
        <v>807.9814791</v>
      </c>
      <c r="M31" s="105">
        <v>769.76847450000002</v>
      </c>
      <c r="N31" s="105">
        <v>770.39280120000012</v>
      </c>
      <c r="O31" s="245">
        <f t="shared" si="0"/>
        <v>9279.8281802999991</v>
      </c>
      <c r="P31" s="95"/>
    </row>
    <row r="32" spans="1:16" ht="11.1" customHeight="1" x14ac:dyDescent="0.25">
      <c r="A32" s="69"/>
      <c r="B32" s="70" t="s">
        <v>161</v>
      </c>
      <c r="C32" s="105">
        <v>788.83858829999997</v>
      </c>
      <c r="D32" s="2">
        <v>776.31466620000015</v>
      </c>
      <c r="E32" s="105">
        <v>780.25125930000002</v>
      </c>
      <c r="F32" s="105">
        <v>783.78949139999997</v>
      </c>
      <c r="G32" s="105">
        <v>764.23374539999998</v>
      </c>
      <c r="H32" s="105">
        <v>783.15623460000006</v>
      </c>
      <c r="I32" s="105">
        <v>849.19234530000006</v>
      </c>
      <c r="J32" s="105">
        <v>877.88496569999995</v>
      </c>
      <c r="K32" s="105">
        <v>809.00897610000004</v>
      </c>
      <c r="L32" s="105">
        <v>831.91846680000003</v>
      </c>
      <c r="M32" s="105">
        <v>792.84524010000007</v>
      </c>
      <c r="N32" s="105">
        <v>883.08167189999995</v>
      </c>
      <c r="O32" s="245">
        <f t="shared" si="0"/>
        <v>9720.5156510999986</v>
      </c>
      <c r="P32" s="95"/>
    </row>
    <row r="33" spans="1:16" ht="11.1" customHeight="1" x14ac:dyDescent="0.25">
      <c r="A33" s="69" t="s">
        <v>92</v>
      </c>
      <c r="B33" s="70" t="s">
        <v>162</v>
      </c>
      <c r="C33" s="105">
        <v>267.64699999999999</v>
      </c>
      <c r="D33" s="105">
        <v>293.36099999999999</v>
      </c>
      <c r="E33" s="105">
        <v>255.36699999999999</v>
      </c>
      <c r="F33" s="105">
        <v>253.209</v>
      </c>
      <c r="G33" s="105">
        <v>258.80599999999998</v>
      </c>
      <c r="H33" s="105">
        <v>255.441</v>
      </c>
      <c r="I33" s="105">
        <v>201.4871</v>
      </c>
      <c r="J33" s="105">
        <v>225.46899999999999</v>
      </c>
      <c r="K33" s="105">
        <v>222.16069999999999</v>
      </c>
      <c r="L33" s="105">
        <v>220.304</v>
      </c>
      <c r="M33" s="105">
        <v>202.40899999999999</v>
      </c>
      <c r="N33" s="105">
        <v>229.34700000000001</v>
      </c>
      <c r="O33" s="245">
        <f t="shared" si="0"/>
        <v>2885.0078000000008</v>
      </c>
      <c r="P33" s="95"/>
    </row>
    <row r="34" spans="1:16" ht="11.1" customHeight="1" x14ac:dyDescent="0.25">
      <c r="A34" s="69"/>
      <c r="B34" s="70" t="s">
        <v>161</v>
      </c>
      <c r="C34" s="105">
        <v>268.66899999999998</v>
      </c>
      <c r="D34" s="2">
        <v>292.34800000000001</v>
      </c>
      <c r="E34" s="105">
        <v>258.40800000000002</v>
      </c>
      <c r="F34" s="105">
        <v>256.11470000000003</v>
      </c>
      <c r="G34" s="105">
        <v>260.31799999999998</v>
      </c>
      <c r="H34" s="105">
        <v>258.34699999999998</v>
      </c>
      <c r="I34" s="105">
        <v>205.458</v>
      </c>
      <c r="J34" s="105">
        <v>216.44200000000001</v>
      </c>
      <c r="K34" s="105">
        <v>212.65799999999999</v>
      </c>
      <c r="L34" s="105">
        <v>210.64699999999999</v>
      </c>
      <c r="M34" s="105">
        <v>198.64699999999999</v>
      </c>
      <c r="N34" s="105">
        <v>225.32400000000001</v>
      </c>
      <c r="O34" s="245">
        <f t="shared" si="0"/>
        <v>2863.3807000000002</v>
      </c>
      <c r="P34" s="95"/>
    </row>
    <row r="35" spans="1:16" ht="11.1" customHeight="1" x14ac:dyDescent="0.25">
      <c r="A35" s="69" t="s">
        <v>182</v>
      </c>
      <c r="B35" s="70" t="s">
        <v>162</v>
      </c>
      <c r="C35" s="105">
        <v>741.79683599999998</v>
      </c>
      <c r="D35" s="105">
        <v>780.20896500000003</v>
      </c>
      <c r="E35" s="105">
        <v>796.26549900000009</v>
      </c>
      <c r="F35" s="105">
        <v>738.76539600000001</v>
      </c>
      <c r="G35" s="105">
        <v>798.75567600000022</v>
      </c>
      <c r="H35" s="105">
        <v>862.66857000000005</v>
      </c>
      <c r="I35" s="105">
        <v>916.92134999999985</v>
      </c>
      <c r="J35" s="105">
        <v>957.6930960000002</v>
      </c>
      <c r="K35" s="105">
        <v>976.78739910000013</v>
      </c>
      <c r="L35" s="105">
        <v>902.12828999999988</v>
      </c>
      <c r="M35" s="105">
        <v>984.15770999999995</v>
      </c>
      <c r="N35" s="105">
        <v>1074.57051</v>
      </c>
      <c r="O35" s="245">
        <f t="shared" si="0"/>
        <v>10530.7192971</v>
      </c>
      <c r="P35" s="95"/>
    </row>
    <row r="36" spans="1:16" ht="11.1" customHeight="1" x14ac:dyDescent="0.25">
      <c r="A36" s="69"/>
      <c r="B36" s="70" t="s">
        <v>161</v>
      </c>
      <c r="C36" s="105">
        <v>795.26160200000004</v>
      </c>
      <c r="D36" s="2">
        <v>766.93125817000009</v>
      </c>
      <c r="E36" s="105">
        <v>875.07415770000011</v>
      </c>
      <c r="F36" s="105">
        <v>794.06898510000019</v>
      </c>
      <c r="G36" s="105">
        <v>834.73677679999992</v>
      </c>
      <c r="H36" s="105">
        <v>803.49421859999984</v>
      </c>
      <c r="I36" s="105">
        <v>1016.1968387100001</v>
      </c>
      <c r="J36" s="105">
        <v>905.19022799999993</v>
      </c>
      <c r="K36" s="105">
        <v>821.0901080440799</v>
      </c>
      <c r="L36" s="105">
        <v>834.27282365999986</v>
      </c>
      <c r="M36" s="105">
        <v>930.88306082000008</v>
      </c>
      <c r="N36" s="105">
        <v>1063.4070127</v>
      </c>
      <c r="O36" s="245">
        <f t="shared" si="0"/>
        <v>10440.607070304079</v>
      </c>
      <c r="P36" s="95"/>
    </row>
    <row r="37" spans="1:16" ht="11.1" customHeight="1" x14ac:dyDescent="0.25">
      <c r="A37" s="69" t="s">
        <v>10</v>
      </c>
      <c r="B37" s="70" t="s">
        <v>162</v>
      </c>
      <c r="C37" s="105">
        <v>1102.14111</v>
      </c>
      <c r="D37" s="105">
        <v>1118.9073599999999</v>
      </c>
      <c r="E37" s="105">
        <v>1033.2727500000001</v>
      </c>
      <c r="F37" s="105">
        <v>1106.2557899999999</v>
      </c>
      <c r="G37" s="105">
        <v>1159.60995</v>
      </c>
      <c r="H37" s="105">
        <v>1108.94553</v>
      </c>
      <c r="I37" s="105">
        <v>1174.38669</v>
      </c>
      <c r="J37" s="105">
        <v>1125.3807899999999</v>
      </c>
      <c r="K37" s="105">
        <v>1086.0164399999999</v>
      </c>
      <c r="L37" s="105">
        <v>1020.3702599999999</v>
      </c>
      <c r="M37" s="105">
        <v>1085.05152</v>
      </c>
      <c r="N37" s="105">
        <v>1184.6004600000001</v>
      </c>
      <c r="O37" s="245">
        <f t="shared" si="0"/>
        <v>13304.938649999998</v>
      </c>
      <c r="P37" s="95"/>
    </row>
    <row r="38" spans="1:16" ht="11.1" customHeight="1" x14ac:dyDescent="0.25">
      <c r="A38" s="69"/>
      <c r="B38" s="70" t="s">
        <v>161</v>
      </c>
      <c r="C38" s="105">
        <v>1098.7062599999999</v>
      </c>
      <c r="D38" s="2">
        <v>1089.8751</v>
      </c>
      <c r="E38" s="105">
        <v>1026.6197999999999</v>
      </c>
      <c r="F38" s="105">
        <v>1093.6654199999998</v>
      </c>
      <c r="G38" s="105">
        <v>1118.6498100000001</v>
      </c>
      <c r="H38" s="105">
        <v>1106.1576150000001</v>
      </c>
      <c r="I38" s="105">
        <v>1168.6469999999999</v>
      </c>
      <c r="J38" s="105">
        <v>1106.1576150000001</v>
      </c>
      <c r="K38" s="105">
        <v>1156.1576150000001</v>
      </c>
      <c r="L38" s="105">
        <v>1152.347</v>
      </c>
      <c r="M38" s="105">
        <v>1245.6469999999999</v>
      </c>
      <c r="N38" s="105">
        <v>1198.9969999999998</v>
      </c>
      <c r="O38" s="245">
        <f t="shared" si="0"/>
        <v>13561.627235</v>
      </c>
      <c r="P38" s="95"/>
    </row>
    <row r="39" spans="1:16" ht="11.1" customHeight="1" x14ac:dyDescent="0.25">
      <c r="A39" s="69" t="s">
        <v>61</v>
      </c>
      <c r="B39" s="70" t="s">
        <v>162</v>
      </c>
      <c r="C39" s="105">
        <v>146.15733000000003</v>
      </c>
      <c r="D39" s="105">
        <v>124.93164</v>
      </c>
      <c r="E39" s="105">
        <v>124.30077000000001</v>
      </c>
      <c r="F39" s="105">
        <v>126.26172</v>
      </c>
      <c r="G39" s="105">
        <v>128.89535999999998</v>
      </c>
      <c r="H39" s="105">
        <v>120.28095000000002</v>
      </c>
      <c r="I39" s="105">
        <v>131.02001999999999</v>
      </c>
      <c r="J39" s="105">
        <v>133.24719000000002</v>
      </c>
      <c r="K39" s="105">
        <v>130.77572999999998</v>
      </c>
      <c r="L39" s="105">
        <v>144.52329</v>
      </c>
      <c r="M39" s="105">
        <v>152.23449000000005</v>
      </c>
      <c r="N39" s="105">
        <v>147.98772</v>
      </c>
      <c r="O39" s="245">
        <f t="shared" si="0"/>
        <v>1610.6162100000004</v>
      </c>
      <c r="P39" s="95"/>
    </row>
    <row r="40" spans="1:16" ht="11.1" customHeight="1" x14ac:dyDescent="0.25">
      <c r="A40" s="69"/>
      <c r="B40" s="70" t="s">
        <v>161</v>
      </c>
      <c r="C40" s="105">
        <v>123.47966999999998</v>
      </c>
      <c r="D40" s="2">
        <v>113.94929999999999</v>
      </c>
      <c r="E40" s="105">
        <v>127.28630999999997</v>
      </c>
      <c r="F40" s="105">
        <v>129.23960999999997</v>
      </c>
      <c r="G40" s="105">
        <v>133.31195999999997</v>
      </c>
      <c r="H40" s="105">
        <v>130.91240999999999</v>
      </c>
      <c r="I40" s="105">
        <v>123.05687999999999</v>
      </c>
      <c r="J40" s="105">
        <v>128.28846000000001</v>
      </c>
      <c r="K40" s="105">
        <v>125.47478999999998</v>
      </c>
      <c r="L40" s="105">
        <v>128.53989000000001</v>
      </c>
      <c r="M40" s="105">
        <v>139.23560999999995</v>
      </c>
      <c r="N40" s="105">
        <v>131.67792</v>
      </c>
      <c r="O40" s="245">
        <f t="shared" si="0"/>
        <v>1534.45281</v>
      </c>
      <c r="P40" s="95"/>
    </row>
    <row r="41" spans="1:16" ht="11.1" customHeight="1" x14ac:dyDescent="0.25">
      <c r="A41" s="69" t="s">
        <v>62</v>
      </c>
      <c r="B41" s="70" t="s">
        <v>162</v>
      </c>
      <c r="C41" s="105">
        <v>171.44999970000003</v>
      </c>
      <c r="D41" s="105">
        <v>174.53000699999998</v>
      </c>
      <c r="E41" s="105">
        <v>182.69996220000002</v>
      </c>
      <c r="F41" s="105">
        <v>172.38948600000001</v>
      </c>
      <c r="G41" s="105">
        <v>185.43989130000003</v>
      </c>
      <c r="H41" s="105">
        <v>182.84000310000002</v>
      </c>
      <c r="I41" s="105">
        <v>199.039995</v>
      </c>
      <c r="J41" s="105">
        <v>216.48200010000002</v>
      </c>
      <c r="K41" s="105">
        <v>227.81005889999997</v>
      </c>
      <c r="L41" s="105">
        <v>237.6189756</v>
      </c>
      <c r="M41" s="105">
        <v>163.54005269999999</v>
      </c>
      <c r="N41" s="105">
        <v>179.30999730000002</v>
      </c>
      <c r="O41" s="245">
        <f t="shared" si="0"/>
        <v>2293.1504289000004</v>
      </c>
      <c r="P41" s="95"/>
    </row>
    <row r="42" spans="1:16" ht="11.1" customHeight="1" x14ac:dyDescent="0.25">
      <c r="A42" s="69"/>
      <c r="B42" s="70" t="s">
        <v>161</v>
      </c>
      <c r="C42" s="105">
        <v>147.46000260000002</v>
      </c>
      <c r="D42" s="2">
        <v>158.20000079999997</v>
      </c>
      <c r="E42" s="105">
        <v>214.61898540000004</v>
      </c>
      <c r="F42" s="105">
        <v>221.7301908</v>
      </c>
      <c r="G42" s="105">
        <v>198.82999740000002</v>
      </c>
      <c r="H42" s="105">
        <v>215.06000279999998</v>
      </c>
      <c r="I42" s="105">
        <v>204.19999649999994</v>
      </c>
      <c r="J42" s="105">
        <v>203.18999759999997</v>
      </c>
      <c r="K42" s="105">
        <v>228.27985560000002</v>
      </c>
      <c r="L42" s="105">
        <v>252.41000579999999</v>
      </c>
      <c r="M42" s="105">
        <v>171.3047</v>
      </c>
      <c r="N42" s="105">
        <v>182.31399999999999</v>
      </c>
      <c r="O42" s="245">
        <f t="shared" si="0"/>
        <v>2397.5977352999998</v>
      </c>
      <c r="P42" s="95"/>
    </row>
    <row r="43" spans="1:16" ht="11.1" customHeight="1" x14ac:dyDescent="0.25">
      <c r="A43" s="69" t="s">
        <v>19</v>
      </c>
      <c r="B43" s="70" t="s">
        <v>162</v>
      </c>
      <c r="C43" s="105">
        <v>65.855292599999999</v>
      </c>
      <c r="D43" s="105">
        <v>57.856225999999999</v>
      </c>
      <c r="E43" s="105">
        <v>62.012344200000001</v>
      </c>
      <c r="F43" s="105">
        <v>50.585934314999996</v>
      </c>
      <c r="G43" s="105">
        <v>52.4202783</v>
      </c>
      <c r="H43" s="105">
        <v>57.4202783</v>
      </c>
      <c r="I43" s="105">
        <v>58.712260000000001</v>
      </c>
      <c r="J43" s="105">
        <v>58.120800000000003</v>
      </c>
      <c r="K43" s="105">
        <v>70.421260000000004</v>
      </c>
      <c r="L43" s="105">
        <v>71.514480000000006</v>
      </c>
      <c r="M43" s="105">
        <v>71.424480000000003</v>
      </c>
      <c r="N43" s="105">
        <v>75.334000000000003</v>
      </c>
      <c r="O43" s="245">
        <f t="shared" si="0"/>
        <v>751.67763371499996</v>
      </c>
      <c r="P43" s="95"/>
    </row>
    <row r="44" spans="1:16" ht="11.1" customHeight="1" x14ac:dyDescent="0.25">
      <c r="A44" s="69"/>
      <c r="B44" s="70" t="s">
        <v>161</v>
      </c>
      <c r="C44" s="105">
        <v>70.112846000000005</v>
      </c>
      <c r="D44" s="2">
        <v>64.786240000000006</v>
      </c>
      <c r="E44" s="105">
        <v>61.784199999999998</v>
      </c>
      <c r="F44" s="105">
        <v>60.364699999999999</v>
      </c>
      <c r="G44" s="105">
        <v>60.587139999999998</v>
      </c>
      <c r="H44" s="105">
        <v>61.655850000000001</v>
      </c>
      <c r="I44" s="105">
        <v>63.182259999999999</v>
      </c>
      <c r="J44" s="105">
        <v>60.966659999999997</v>
      </c>
      <c r="K44" s="105">
        <v>72.966660000000005</v>
      </c>
      <c r="L44" s="105">
        <v>71.514480000000006</v>
      </c>
      <c r="M44" s="105">
        <v>75.142448000000002</v>
      </c>
      <c r="N44" s="105">
        <v>75.401351199999993</v>
      </c>
      <c r="O44" s="245">
        <f t="shared" si="0"/>
        <v>798.46483520000004</v>
      </c>
      <c r="P44" s="95"/>
    </row>
    <row r="45" spans="1:16" ht="11.1" customHeight="1" x14ac:dyDescent="0.25">
      <c r="A45" s="69" t="s">
        <v>40</v>
      </c>
      <c r="B45" s="70" t="s">
        <v>162</v>
      </c>
      <c r="C45" s="105">
        <v>212.89809303434799</v>
      </c>
      <c r="D45" s="105">
        <v>218.97133400000001</v>
      </c>
      <c r="E45" s="105">
        <v>294.87521190000001</v>
      </c>
      <c r="F45" s="105">
        <v>335.10500400000001</v>
      </c>
      <c r="G45" s="105">
        <v>377.79846842814197</v>
      </c>
      <c r="H45" s="105">
        <v>418.26098450000001</v>
      </c>
      <c r="I45" s="105">
        <v>462.4320348</v>
      </c>
      <c r="J45" s="105">
        <v>372.48365440000003</v>
      </c>
      <c r="K45" s="105">
        <v>238.22225539999999</v>
      </c>
      <c r="L45" s="105">
        <v>233.7447233</v>
      </c>
      <c r="M45" s="105">
        <v>306.21120000000002</v>
      </c>
      <c r="N45" s="105">
        <v>409.33985030000002</v>
      </c>
      <c r="O45" s="245">
        <f t="shared" si="0"/>
        <v>3880.3428140624897</v>
      </c>
      <c r="P45" s="95"/>
    </row>
    <row r="46" spans="1:16" ht="11.1" customHeight="1" x14ac:dyDescent="0.25">
      <c r="A46" s="69"/>
      <c r="B46" s="70" t="s">
        <v>161</v>
      </c>
      <c r="C46" s="105">
        <v>238.33985029999999</v>
      </c>
      <c r="D46" s="2">
        <v>247.20860249999998</v>
      </c>
      <c r="E46" s="105">
        <v>297.12189999999998</v>
      </c>
      <c r="F46" s="105">
        <v>335.10500400000001</v>
      </c>
      <c r="G46" s="105">
        <v>392.33361600000006</v>
      </c>
      <c r="H46" s="105">
        <v>455.48880000000003</v>
      </c>
      <c r="I46" s="105">
        <v>473.69756250000006</v>
      </c>
      <c r="J46" s="105">
        <v>314.20212599999991</v>
      </c>
      <c r="K46" s="105">
        <v>212.240172</v>
      </c>
      <c r="L46" s="105">
        <v>224.88733050000002</v>
      </c>
      <c r="M46" s="105">
        <v>306.78861999999998</v>
      </c>
      <c r="N46" s="105">
        <v>450.6841392</v>
      </c>
      <c r="O46" s="245">
        <f t="shared" si="0"/>
        <v>3948.0977230000003</v>
      </c>
      <c r="P46" s="95"/>
    </row>
    <row r="47" spans="1:16" ht="11.1" customHeight="1" x14ac:dyDescent="0.25">
      <c r="A47" s="69" t="s">
        <v>29</v>
      </c>
      <c r="B47" s="70" t="s">
        <v>162</v>
      </c>
      <c r="C47" s="105">
        <v>540.38699999999994</v>
      </c>
      <c r="D47" s="105">
        <v>603.572</v>
      </c>
      <c r="E47" s="105">
        <v>618.40899999999999</v>
      </c>
      <c r="F47" s="105">
        <v>630.41715615755356</v>
      </c>
      <c r="G47" s="105">
        <v>645.38806675288731</v>
      </c>
      <c r="H47" s="105">
        <v>579.06899999999996</v>
      </c>
      <c r="I47" s="105">
        <v>600.80684408987997</v>
      </c>
      <c r="J47" s="105">
        <v>687.20510848592221</v>
      </c>
      <c r="K47" s="105">
        <v>665.64800000000002</v>
      </c>
      <c r="L47" s="105">
        <v>625.90375747583903</v>
      </c>
      <c r="M47" s="105">
        <v>689.42700000000002</v>
      </c>
      <c r="N47" s="105">
        <v>583.94500000000005</v>
      </c>
      <c r="O47" s="245">
        <f t="shared" si="0"/>
        <v>7470.1779329620822</v>
      </c>
      <c r="P47" s="95"/>
    </row>
    <row r="48" spans="1:16" ht="11.1" customHeight="1" x14ac:dyDescent="0.25">
      <c r="A48" s="69"/>
      <c r="B48" s="70" t="s">
        <v>161</v>
      </c>
      <c r="C48" s="105">
        <v>551.89936276751098</v>
      </c>
      <c r="D48" s="2">
        <v>610.72500000000002</v>
      </c>
      <c r="E48" s="105">
        <v>625.04600000000005</v>
      </c>
      <c r="F48" s="105">
        <v>709.29924541331297</v>
      </c>
      <c r="G48" s="105">
        <v>665.40700000000004</v>
      </c>
      <c r="H48" s="105">
        <v>640.23244708730704</v>
      </c>
      <c r="I48" s="105">
        <v>635.41899999999998</v>
      </c>
      <c r="J48" s="105">
        <v>685.34699999999998</v>
      </c>
      <c r="K48" s="105">
        <v>680.41899999999998</v>
      </c>
      <c r="L48" s="105">
        <v>635.31899999999996</v>
      </c>
      <c r="M48" s="105">
        <v>695.94100000000003</v>
      </c>
      <c r="N48" s="105">
        <v>605.33594231146503</v>
      </c>
      <c r="O48" s="245">
        <f t="shared" si="0"/>
        <v>7740.3899975795966</v>
      </c>
      <c r="P48" s="95"/>
    </row>
    <row r="49" spans="1:16" ht="11.1" customHeight="1" x14ac:dyDescent="0.25">
      <c r="A49" s="69" t="s">
        <v>33</v>
      </c>
      <c r="B49" s="70" t="s">
        <v>162</v>
      </c>
      <c r="C49" s="105">
        <v>1317.0100000000002</v>
      </c>
      <c r="D49" s="105">
        <v>1577.95</v>
      </c>
      <c r="E49" s="105">
        <v>1696.0650000000003</v>
      </c>
      <c r="F49" s="105">
        <v>2313.13</v>
      </c>
      <c r="G49" s="105">
        <v>2478.5049999999997</v>
      </c>
      <c r="H49" s="105">
        <v>2509.9300000000003</v>
      </c>
      <c r="I49" s="105">
        <v>2208.9599999999996</v>
      </c>
      <c r="J49" s="105">
        <v>2076.79</v>
      </c>
      <c r="K49" s="105">
        <v>1926.1599999999999</v>
      </c>
      <c r="L49" s="105">
        <v>1672.0799999999997</v>
      </c>
      <c r="M49" s="105">
        <v>1641.4799999999996</v>
      </c>
      <c r="N49" s="105">
        <v>1495.3300000000002</v>
      </c>
      <c r="O49" s="245">
        <f t="shared" si="0"/>
        <v>22913.39</v>
      </c>
      <c r="P49" s="95"/>
    </row>
    <row r="50" spans="1:16" ht="11.1" customHeight="1" x14ac:dyDescent="0.25">
      <c r="A50" s="69"/>
      <c r="B50" s="70" t="s">
        <v>161</v>
      </c>
      <c r="C50" s="105">
        <v>1403.7400000000002</v>
      </c>
      <c r="D50" s="2">
        <v>1640.0450000000001</v>
      </c>
      <c r="E50" s="105">
        <v>1745.84</v>
      </c>
      <c r="F50" s="105">
        <v>2321.7750000000001</v>
      </c>
      <c r="G50" s="105">
        <v>2536.0100000000007</v>
      </c>
      <c r="H50" s="105">
        <v>2529.4300000000007</v>
      </c>
      <c r="I50" s="105">
        <v>2255.585</v>
      </c>
      <c r="J50" s="105">
        <v>2105.2799999999997</v>
      </c>
      <c r="K50" s="105">
        <v>1970.5700000000002</v>
      </c>
      <c r="L50" s="105">
        <v>1707.64</v>
      </c>
      <c r="M50" s="105">
        <v>1676.0324999999998</v>
      </c>
      <c r="N50" s="105">
        <v>1503.2049999999999</v>
      </c>
      <c r="O50" s="245">
        <f t="shared" si="0"/>
        <v>23395.152499999997</v>
      </c>
      <c r="P50" s="95"/>
    </row>
    <row r="51" spans="1:16" ht="11.1" customHeight="1" x14ac:dyDescent="0.25">
      <c r="A51" s="69" t="s">
        <v>34</v>
      </c>
      <c r="B51" s="70" t="s">
        <v>162</v>
      </c>
      <c r="C51" s="105">
        <v>501.66851560000003</v>
      </c>
      <c r="D51" s="105">
        <v>487.21449999999999</v>
      </c>
      <c r="E51" s="105">
        <v>498.40539999999999</v>
      </c>
      <c r="F51" s="105">
        <v>470.12243410000002</v>
      </c>
      <c r="G51" s="105">
        <v>437.10246000000001</v>
      </c>
      <c r="H51" s="105">
        <v>489.96444695075996</v>
      </c>
      <c r="I51" s="105">
        <v>469.41910108793996</v>
      </c>
      <c r="J51" s="105">
        <v>481.51508940000002</v>
      </c>
      <c r="K51" s="105">
        <v>524.1028</v>
      </c>
      <c r="L51" s="105">
        <v>444.12045999999998</v>
      </c>
      <c r="M51" s="105">
        <v>542.54240000000004</v>
      </c>
      <c r="N51" s="105">
        <v>545.43088650000004</v>
      </c>
      <c r="O51" s="245">
        <f t="shared" si="0"/>
        <v>5891.6084936386997</v>
      </c>
      <c r="P51" s="95"/>
    </row>
    <row r="52" spans="1:16" ht="11.1" customHeight="1" x14ac:dyDescent="0.25">
      <c r="A52" s="69"/>
      <c r="B52" s="70" t="s">
        <v>161</v>
      </c>
      <c r="C52" s="105">
        <v>536.15599999999995</v>
      </c>
      <c r="D52" s="2">
        <v>498.21007333333199</v>
      </c>
      <c r="E52" s="105">
        <v>524.96535992578845</v>
      </c>
      <c r="F52" s="105">
        <v>524.96535992578845</v>
      </c>
      <c r="G52" s="105">
        <v>522.12819999999999</v>
      </c>
      <c r="H52" s="105">
        <v>490.12360000000001</v>
      </c>
      <c r="I52" s="105">
        <v>470.10019999999997</v>
      </c>
      <c r="J52" s="105">
        <v>481.88940000000002</v>
      </c>
      <c r="K52" s="105">
        <v>484.24680000000001</v>
      </c>
      <c r="L52" s="105">
        <v>482.84460000000001</v>
      </c>
      <c r="M52" s="105">
        <v>544.73239999999998</v>
      </c>
      <c r="N52" s="105">
        <v>544.44930886500003</v>
      </c>
      <c r="O52" s="245">
        <f t="shared" si="0"/>
        <v>6104.8113020499086</v>
      </c>
      <c r="P52" s="95"/>
    </row>
    <row r="53" spans="1:16" ht="11.1" customHeight="1" x14ac:dyDescent="0.25">
      <c r="A53" s="69" t="s">
        <v>20</v>
      </c>
      <c r="B53" s="70" t="s">
        <v>162</v>
      </c>
      <c r="C53" s="105">
        <v>74.327400000000011</v>
      </c>
      <c r="D53" s="105">
        <v>82.023810000000012</v>
      </c>
      <c r="E53" s="105">
        <v>83.808300000000003</v>
      </c>
      <c r="F53" s="105">
        <v>83.267700000000005</v>
      </c>
      <c r="G53" s="105">
        <v>84.813000000000002</v>
      </c>
      <c r="H53" s="105">
        <v>87.924509999999998</v>
      </c>
      <c r="I53" s="105">
        <v>90.448499999999996</v>
      </c>
      <c r="J53" s="105">
        <v>89.3673</v>
      </c>
      <c r="K53" s="105">
        <v>90.382199999999997</v>
      </c>
      <c r="L53" s="105">
        <v>88.173899999999989</v>
      </c>
      <c r="M53" s="105">
        <v>90.245000000000005</v>
      </c>
      <c r="N53" s="105">
        <v>95.049720000000008</v>
      </c>
      <c r="O53" s="245">
        <f t="shared" si="0"/>
        <v>1039.8313400000002</v>
      </c>
      <c r="P53" s="95"/>
    </row>
    <row r="54" spans="1:16" ht="11.1" customHeight="1" x14ac:dyDescent="0.25">
      <c r="A54" s="69"/>
      <c r="B54" s="70" t="s">
        <v>161</v>
      </c>
      <c r="C54" s="105">
        <v>87.446799999999996</v>
      </c>
      <c r="D54" s="2">
        <v>83.089199999999991</v>
      </c>
      <c r="E54" s="105">
        <v>85.171020000000013</v>
      </c>
      <c r="F54" s="105">
        <v>83.777000000000001</v>
      </c>
      <c r="G54" s="105">
        <v>84.813000000000002</v>
      </c>
      <c r="H54" s="105">
        <v>88.321799999999996</v>
      </c>
      <c r="I54" s="105">
        <v>91.239000000000004</v>
      </c>
      <c r="J54" s="105">
        <v>91.126800000000003</v>
      </c>
      <c r="K54" s="105">
        <v>89.240309999999994</v>
      </c>
      <c r="L54" s="105">
        <v>88.374330000000015</v>
      </c>
      <c r="M54" s="105">
        <v>88.5411</v>
      </c>
      <c r="N54" s="105">
        <v>93.198930000000004</v>
      </c>
      <c r="O54" s="245">
        <f t="shared" si="0"/>
        <v>1054.3392899999999</v>
      </c>
      <c r="P54" s="95"/>
    </row>
    <row r="55" spans="1:16" ht="11.1" customHeight="1" x14ac:dyDescent="0.25">
      <c r="A55" s="76" t="s">
        <v>28</v>
      </c>
      <c r="B55" s="70" t="s">
        <v>162</v>
      </c>
      <c r="C55" s="105">
        <v>39.3108</v>
      </c>
      <c r="D55" s="105">
        <v>40.65822</v>
      </c>
      <c r="E55" s="105">
        <v>37.882800000000003</v>
      </c>
      <c r="F55" s="105">
        <v>42.819599999999994</v>
      </c>
      <c r="G55" s="105">
        <v>43.584599999999995</v>
      </c>
      <c r="H55" s="105">
        <v>41.830199999999998</v>
      </c>
      <c r="I55" s="105">
        <v>38.775300000000001</v>
      </c>
      <c r="J55" s="105">
        <v>43.074599999999997</v>
      </c>
      <c r="K55" s="105">
        <v>47.858400000000003</v>
      </c>
      <c r="L55" s="105">
        <v>45.206400000000002</v>
      </c>
      <c r="M55" s="105">
        <v>45.2166</v>
      </c>
      <c r="N55" s="105">
        <v>42.875699999999995</v>
      </c>
      <c r="O55" s="245">
        <f t="shared" si="0"/>
        <v>509.09321999999992</v>
      </c>
      <c r="P55" s="95"/>
    </row>
    <row r="56" spans="1:16" ht="11.1" customHeight="1" x14ac:dyDescent="0.25">
      <c r="A56" s="76"/>
      <c r="B56" s="70" t="s">
        <v>161</v>
      </c>
      <c r="C56" s="105">
        <v>38.805999999999997</v>
      </c>
      <c r="D56" s="2">
        <v>39.014800000000001</v>
      </c>
      <c r="E56" s="105">
        <v>36.646999999999998</v>
      </c>
      <c r="F56" s="105">
        <v>35.552099999999996</v>
      </c>
      <c r="G56" s="105">
        <v>36.532699999999998</v>
      </c>
      <c r="H56" s="105">
        <v>36.930799999999998</v>
      </c>
      <c r="I56" s="105">
        <v>35.781999999999996</v>
      </c>
      <c r="J56" s="105">
        <v>44.893799999999999</v>
      </c>
      <c r="K56" s="105">
        <v>47.014000000000003</v>
      </c>
      <c r="L56" s="105">
        <v>45.614100000000001</v>
      </c>
      <c r="M56" s="105">
        <v>45.531970000000001</v>
      </c>
      <c r="N56" s="105">
        <v>43.308</v>
      </c>
      <c r="O56" s="245">
        <f t="shared" si="0"/>
        <v>485.62727000000001</v>
      </c>
      <c r="P56" s="95"/>
    </row>
    <row r="57" spans="1:16" ht="11.1" customHeight="1" x14ac:dyDescent="0.25">
      <c r="A57" s="69" t="s">
        <v>135</v>
      </c>
      <c r="B57" s="70" t="s">
        <v>162</v>
      </c>
      <c r="C57" s="105">
        <v>190.4375</v>
      </c>
      <c r="D57" s="105">
        <v>199.47</v>
      </c>
      <c r="E57" s="105">
        <v>230.54652999999999</v>
      </c>
      <c r="F57" s="105">
        <v>224.79750000000001</v>
      </c>
      <c r="G57" s="105">
        <v>195.8175</v>
      </c>
      <c r="H57" s="105">
        <v>180.39</v>
      </c>
      <c r="I57" s="105">
        <v>210.27</v>
      </c>
      <c r="J57" s="105">
        <v>250.87</v>
      </c>
      <c r="K57" s="105">
        <v>289.29500000000002</v>
      </c>
      <c r="L57" s="105">
        <v>268.34750000000003</v>
      </c>
      <c r="M57" s="105">
        <v>265.34100000000001</v>
      </c>
      <c r="N57" s="105">
        <v>312.2475</v>
      </c>
      <c r="O57" s="245">
        <f t="shared" si="0"/>
        <v>2817.8300299999996</v>
      </c>
      <c r="P57" s="95"/>
    </row>
    <row r="58" spans="1:16" ht="11.1" customHeight="1" x14ac:dyDescent="0.25">
      <c r="A58" s="77"/>
      <c r="B58" s="78" t="s">
        <v>161</v>
      </c>
      <c r="C58" s="105">
        <v>247.47749999999999</v>
      </c>
      <c r="D58" s="106">
        <v>214.83750000000001</v>
      </c>
      <c r="E58" s="106">
        <v>215.22</v>
      </c>
      <c r="F58" s="106">
        <v>202.72499999999999</v>
      </c>
      <c r="G58" s="106">
        <v>211.14000000000001</v>
      </c>
      <c r="H58" s="106">
        <v>233.58</v>
      </c>
      <c r="I58" s="106">
        <v>227.33250000000001</v>
      </c>
      <c r="J58" s="106">
        <v>215.47499999999999</v>
      </c>
      <c r="K58" s="106">
        <v>240.33750000000001</v>
      </c>
      <c r="L58" s="106">
        <v>241.23000000000002</v>
      </c>
      <c r="M58" s="106">
        <v>247.60500000000002</v>
      </c>
      <c r="N58" s="106">
        <v>276.09249999999997</v>
      </c>
      <c r="O58" s="248">
        <f t="shared" si="0"/>
        <v>2773.0524999999998</v>
      </c>
      <c r="P58" s="95"/>
    </row>
    <row r="59" spans="1:16" ht="9" customHeight="1" x14ac:dyDescent="0.2">
      <c r="A59" s="4" t="s">
        <v>141</v>
      </c>
      <c r="B59" s="85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</row>
    <row r="60" spans="1:16" ht="9" customHeight="1" x14ac:dyDescent="0.2">
      <c r="A60" s="215" t="s">
        <v>159</v>
      </c>
      <c r="B60" s="88"/>
      <c r="C60" s="88"/>
      <c r="D60" s="88"/>
      <c r="E60" s="88"/>
      <c r="F60" s="88"/>
      <c r="G60" s="88"/>
      <c r="H60" s="88"/>
      <c r="I60" s="102"/>
      <c r="J60" s="102"/>
      <c r="K60" s="102"/>
      <c r="L60" s="102"/>
      <c r="M60" s="102"/>
      <c r="N60" s="102"/>
      <c r="O60" s="102"/>
      <c r="P60" s="102"/>
    </row>
    <row r="61" spans="1:16" ht="9" customHeight="1" x14ac:dyDescent="0.3">
      <c r="A61" s="160" t="s">
        <v>173</v>
      </c>
      <c r="B61" s="89"/>
      <c r="C61" s="88"/>
      <c r="D61" s="88"/>
      <c r="E61" s="88"/>
      <c r="F61" s="88"/>
      <c r="G61" s="88"/>
      <c r="H61" s="88"/>
      <c r="I61" s="102"/>
      <c r="J61" s="102"/>
      <c r="K61" s="102"/>
      <c r="L61" s="102"/>
      <c r="M61" s="102"/>
      <c r="N61" s="102"/>
      <c r="O61" s="102"/>
      <c r="P61" s="102"/>
    </row>
    <row r="62" spans="1:16" ht="9" customHeight="1" x14ac:dyDescent="0.3">
      <c r="A62" s="191" t="s">
        <v>174</v>
      </c>
      <c r="B62" s="91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</row>
    <row r="63" spans="1:16" ht="9" customHeight="1" x14ac:dyDescent="0.3">
      <c r="A63" s="203"/>
      <c r="B63" s="92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</row>
    <row r="64" spans="1:16" ht="16.5" x14ac:dyDescent="0.3">
      <c r="A64" s="104"/>
      <c r="B64" s="92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</row>
    <row r="65" spans="1:16" ht="16.5" x14ac:dyDescent="0.3">
      <c r="A65" s="104"/>
      <c r="B65" s="92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</row>
    <row r="66" spans="1:16" ht="12.75" x14ac:dyDescent="0.2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BZ14849:EGH17921 B66:C71 A1025:A2305 A2817:A4353 A4865:A6401 A6913:A8449 A8961:A10497 A11009:A12545 EGH12801 EGH4865:EGH6401 EGH8705 EGH4609 SD1025:DWL1025 A14849:A17921 EGH13057:EGH14593 DWL1281 EGH8961:EGH10497 C65" formulaRange="1"/>
    <ignoredError sqref="C60:C61 IH1793:IH14593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/>
  <dimension ref="A1:P66"/>
  <sheetViews>
    <sheetView showGridLines="0" zoomScaleNormal="100" workbookViewId="0">
      <selection activeCell="Q70" sqref="Q70"/>
    </sheetView>
  </sheetViews>
  <sheetFormatPr baseColWidth="10" defaultColWidth="4.6640625" defaultRowHeight="12" customHeight="1" x14ac:dyDescent="0.25"/>
  <cols>
    <col min="1" max="1" width="9.21875" style="31" customWidth="1"/>
    <col min="2" max="2" width="3.44140625" style="31" customWidth="1"/>
    <col min="3" max="14" width="4.33203125" style="31" customWidth="1"/>
    <col min="15" max="15" width="5.6640625" style="31" customWidth="1"/>
    <col min="16" max="16384" width="4.6640625" style="31"/>
  </cols>
  <sheetData>
    <row r="1" spans="1:16" ht="20.25" customHeight="1" x14ac:dyDescent="0.25">
      <c r="A1" s="29" t="s">
        <v>207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37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9" t="s">
        <v>23</v>
      </c>
      <c r="B4" s="240" t="s">
        <v>55</v>
      </c>
      <c r="C4" s="240" t="s">
        <v>44</v>
      </c>
      <c r="D4" s="240" t="s">
        <v>45</v>
      </c>
      <c r="E4" s="241" t="s">
        <v>46</v>
      </c>
      <c r="F4" s="240" t="s">
        <v>47</v>
      </c>
      <c r="G4" s="240" t="s">
        <v>48</v>
      </c>
      <c r="H4" s="240" t="s">
        <v>49</v>
      </c>
      <c r="I4" s="240" t="s">
        <v>50</v>
      </c>
      <c r="J4" s="240" t="s">
        <v>51</v>
      </c>
      <c r="K4" s="240" t="s">
        <v>52</v>
      </c>
      <c r="L4" s="240" t="s">
        <v>53</v>
      </c>
      <c r="M4" s="240" t="s">
        <v>35</v>
      </c>
      <c r="N4" s="240" t="s">
        <v>36</v>
      </c>
      <c r="O4" s="242" t="s">
        <v>26</v>
      </c>
      <c r="P4" s="68"/>
    </row>
    <row r="5" spans="1:16" ht="12.95" customHeight="1" x14ac:dyDescent="0.25">
      <c r="A5" s="366" t="s">
        <v>24</v>
      </c>
      <c r="B5" s="243">
        <v>2024</v>
      </c>
      <c r="C5" s="244">
        <v>383.94363412555003</v>
      </c>
      <c r="D5" s="244">
        <v>390.06343862101704</v>
      </c>
      <c r="E5" s="244">
        <v>415.99585266666668</v>
      </c>
      <c r="F5" s="244">
        <v>423.27949965512266</v>
      </c>
      <c r="G5" s="244">
        <v>438.97931251323973</v>
      </c>
      <c r="H5" s="244">
        <v>454.08653425</v>
      </c>
      <c r="I5" s="244">
        <v>452.71225149697113</v>
      </c>
      <c r="J5" s="244">
        <v>428.14652057291818</v>
      </c>
      <c r="K5" s="244">
        <v>389.95810799999992</v>
      </c>
      <c r="L5" s="244">
        <v>373.78544804828363</v>
      </c>
      <c r="M5" s="244">
        <v>384.77718100000004</v>
      </c>
      <c r="N5" s="244">
        <v>416.21496800000006</v>
      </c>
      <c r="O5" s="245">
        <f>SUM(C5:N5)</f>
        <v>4951.9427489497693</v>
      </c>
      <c r="P5" s="30"/>
    </row>
    <row r="6" spans="1:16" ht="12.95" customHeight="1" x14ac:dyDescent="0.25">
      <c r="A6" s="367"/>
      <c r="B6" s="246" t="s">
        <v>177</v>
      </c>
      <c r="C6" s="247">
        <v>386.49378542643802</v>
      </c>
      <c r="D6" s="247">
        <v>392.15933439317701</v>
      </c>
      <c r="E6" s="247">
        <v>424.97110000000015</v>
      </c>
      <c r="F6" s="247">
        <v>422.67944016154001</v>
      </c>
      <c r="G6" s="247">
        <v>446.0479620000001</v>
      </c>
      <c r="H6" s="247">
        <v>453.22388184753947</v>
      </c>
      <c r="I6" s="247">
        <v>450.20503494506869</v>
      </c>
      <c r="J6" s="247">
        <v>429.39062799999999</v>
      </c>
      <c r="K6" s="247">
        <v>391.40834800000005</v>
      </c>
      <c r="L6" s="247">
        <v>374.16570200000001</v>
      </c>
      <c r="M6" s="247">
        <v>380.89279300000004</v>
      </c>
      <c r="N6" s="247">
        <v>415.64690011731579</v>
      </c>
      <c r="O6" s="248">
        <f>SUM(C6:N6)</f>
        <v>4967.2849098910792</v>
      </c>
      <c r="P6" s="30"/>
    </row>
    <row r="7" spans="1:16" ht="11.1" customHeight="1" x14ac:dyDescent="0.25">
      <c r="A7" s="69" t="s">
        <v>3</v>
      </c>
      <c r="B7" s="70" t="s">
        <v>162</v>
      </c>
      <c r="C7" s="105">
        <v>5.7733999999999988</v>
      </c>
      <c r="D7" s="105">
        <v>5.5839999999999996</v>
      </c>
      <c r="E7" s="105">
        <v>4.2275999999999989</v>
      </c>
      <c r="F7" s="105">
        <v>3.4856000000000003</v>
      </c>
      <c r="G7" s="105">
        <v>4.5640000000000001</v>
      </c>
      <c r="H7" s="105">
        <v>5.0797999999999988</v>
      </c>
      <c r="I7" s="105">
        <v>5.5952000000000002</v>
      </c>
      <c r="J7" s="105">
        <v>5.4839999999999991</v>
      </c>
      <c r="K7" s="105">
        <v>5.7222</v>
      </c>
      <c r="L7" s="105">
        <v>5.5961999999999996</v>
      </c>
      <c r="M7" s="105">
        <v>6.156600000000001</v>
      </c>
      <c r="N7" s="105">
        <v>7.3015999999999996</v>
      </c>
      <c r="O7" s="245">
        <f>SUM(C7:N7)</f>
        <v>64.570199999999986</v>
      </c>
      <c r="P7" s="30"/>
    </row>
    <row r="8" spans="1:16" ht="11.1" customHeight="1" x14ac:dyDescent="0.25">
      <c r="A8" s="69"/>
      <c r="B8" s="70" t="s">
        <v>161</v>
      </c>
      <c r="C8" s="105">
        <v>7.3513999999999999</v>
      </c>
      <c r="D8" s="2">
        <v>5.8862000000000014</v>
      </c>
      <c r="E8" s="105">
        <v>4.6854000000000005</v>
      </c>
      <c r="F8" s="105">
        <v>4.3740000000000014</v>
      </c>
      <c r="G8" s="105">
        <v>5.0406000000000022</v>
      </c>
      <c r="H8" s="105">
        <v>5.5154000000000014</v>
      </c>
      <c r="I8" s="105">
        <v>3.6360000000000001</v>
      </c>
      <c r="J8" s="105">
        <v>6.0498000000000012</v>
      </c>
      <c r="K8" s="105">
        <v>6.0544000000000002</v>
      </c>
      <c r="L8" s="105">
        <v>5.9326000000000008</v>
      </c>
      <c r="M8" s="105">
        <v>5.0384000000000002</v>
      </c>
      <c r="N8" s="105">
        <v>8.8187320000000007</v>
      </c>
      <c r="O8" s="245">
        <f t="shared" ref="O8:O58" si="0">SUM(C8:N8)</f>
        <v>68.382932000000011</v>
      </c>
      <c r="P8" s="30"/>
    </row>
    <row r="9" spans="1:16" ht="11.1" customHeight="1" x14ac:dyDescent="0.25">
      <c r="A9" s="69" t="s">
        <v>4</v>
      </c>
      <c r="B9" s="70" t="s">
        <v>162</v>
      </c>
      <c r="C9" s="105">
        <v>14.771426649999999</v>
      </c>
      <c r="D9" s="105">
        <v>15.2263503</v>
      </c>
      <c r="E9" s="105">
        <v>16.646599999999999</v>
      </c>
      <c r="F9" s="105">
        <v>18.423891595000001</v>
      </c>
      <c r="G9" s="105">
        <v>16.369499999999999</v>
      </c>
      <c r="H9" s="105">
        <v>17.102239999999998</v>
      </c>
      <c r="I9" s="105">
        <v>19.121137999999998</v>
      </c>
      <c r="J9" s="105">
        <v>18.981188277153556</v>
      </c>
      <c r="K9" s="105">
        <v>18.453600000000002</v>
      </c>
      <c r="L9" s="105">
        <v>19.1264</v>
      </c>
      <c r="M9" s="105">
        <v>19.621023000000001</v>
      </c>
      <c r="N9" s="105">
        <v>19.648299999999999</v>
      </c>
      <c r="O9" s="245">
        <f t="shared" si="0"/>
        <v>213.49165782215354</v>
      </c>
      <c r="P9" s="30"/>
    </row>
    <row r="10" spans="1:16" ht="11.1" customHeight="1" x14ac:dyDescent="0.25">
      <c r="A10" s="69"/>
      <c r="B10" s="70" t="s">
        <v>161</v>
      </c>
      <c r="C10" s="105">
        <v>17.317527549999994</v>
      </c>
      <c r="D10" s="2">
        <v>16.150600000000001</v>
      </c>
      <c r="E10" s="105">
        <v>16.966000000000001</v>
      </c>
      <c r="F10" s="105">
        <v>18.565000000000001</v>
      </c>
      <c r="G10" s="105">
        <v>17.1295</v>
      </c>
      <c r="H10" s="105">
        <v>17.4894</v>
      </c>
      <c r="I10" s="105">
        <v>19.210718945068663</v>
      </c>
      <c r="J10" s="105">
        <v>19.4374</v>
      </c>
      <c r="K10" s="105">
        <v>19.543600000000001</v>
      </c>
      <c r="L10" s="105">
        <v>19.988399999999999</v>
      </c>
      <c r="M10" s="105">
        <v>18.621023000000001</v>
      </c>
      <c r="N10" s="105">
        <v>19.7683</v>
      </c>
      <c r="O10" s="245">
        <f t="shared" si="0"/>
        <v>220.18746949506871</v>
      </c>
      <c r="P10" s="30"/>
    </row>
    <row r="11" spans="1:16" ht="11.1" customHeight="1" x14ac:dyDescent="0.25">
      <c r="A11" s="73" t="s">
        <v>31</v>
      </c>
      <c r="B11" s="70" t="s">
        <v>162</v>
      </c>
      <c r="C11" s="105">
        <v>15.007</v>
      </c>
      <c r="D11" s="105">
        <v>15.466999999999999</v>
      </c>
      <c r="E11" s="105">
        <v>15.968</v>
      </c>
      <c r="F11" s="105">
        <v>15.215</v>
      </c>
      <c r="G11" s="105">
        <v>14.1448</v>
      </c>
      <c r="H11" s="105">
        <v>14.489000000000001</v>
      </c>
      <c r="I11" s="105">
        <v>14.717000000000001</v>
      </c>
      <c r="J11" s="105">
        <v>13.613</v>
      </c>
      <c r="K11" s="105">
        <v>13.077999999999999</v>
      </c>
      <c r="L11" s="105">
        <v>12.8308</v>
      </c>
      <c r="M11" s="105">
        <v>12.492599999999999</v>
      </c>
      <c r="N11" s="105">
        <v>11.878</v>
      </c>
      <c r="O11" s="245">
        <f t="shared" si="0"/>
        <v>168.90020000000004</v>
      </c>
      <c r="P11" s="30"/>
    </row>
    <row r="12" spans="1:16" ht="11.1" customHeight="1" x14ac:dyDescent="0.25">
      <c r="A12" s="73"/>
      <c r="B12" s="70" t="s">
        <v>161</v>
      </c>
      <c r="C12" s="105">
        <v>14.704499999999999</v>
      </c>
      <c r="D12" s="2">
        <v>15.1172</v>
      </c>
      <c r="E12" s="105">
        <v>15.512</v>
      </c>
      <c r="F12" s="105">
        <v>14.6874</v>
      </c>
      <c r="G12" s="105">
        <v>13.9308</v>
      </c>
      <c r="H12" s="105">
        <v>14.204000000000001</v>
      </c>
      <c r="I12" s="105">
        <v>14.6037</v>
      </c>
      <c r="J12" s="105">
        <v>13.1737</v>
      </c>
      <c r="K12" s="105">
        <v>12.8093</v>
      </c>
      <c r="L12" s="105">
        <v>12.5015</v>
      </c>
      <c r="M12" s="105">
        <v>12.097899999999999</v>
      </c>
      <c r="N12" s="105">
        <v>11.516310000000001</v>
      </c>
      <c r="O12" s="245">
        <f t="shared" si="0"/>
        <v>164.85831000000002</v>
      </c>
      <c r="P12" s="30"/>
    </row>
    <row r="13" spans="1:16" ht="11.1" customHeight="1" x14ac:dyDescent="0.25">
      <c r="A13" s="69" t="s">
        <v>18</v>
      </c>
      <c r="B13" s="70" t="s">
        <v>162</v>
      </c>
      <c r="C13" s="105">
        <v>10.043099999999999</v>
      </c>
      <c r="D13" s="105">
        <v>9.8388999999999989</v>
      </c>
      <c r="E13" s="105">
        <v>9.006000000000002</v>
      </c>
      <c r="F13" s="105">
        <v>8.0628000000000011</v>
      </c>
      <c r="G13" s="105">
        <v>7.980900000000001</v>
      </c>
      <c r="H13" s="105">
        <v>7.7713000000000001</v>
      </c>
      <c r="I13" s="105">
        <v>7.7341000000000006</v>
      </c>
      <c r="J13" s="105">
        <v>7.6472000000000007</v>
      </c>
      <c r="K13" s="105">
        <v>7.3541999999999996</v>
      </c>
      <c r="L13" s="105">
        <v>7.1398999999999999</v>
      </c>
      <c r="M13" s="105">
        <v>6.8232999999999997</v>
      </c>
      <c r="N13" s="105">
        <v>7.1810999999999998</v>
      </c>
      <c r="O13" s="245">
        <f t="shared" si="0"/>
        <v>96.582800000000006</v>
      </c>
      <c r="P13" s="30"/>
    </row>
    <row r="14" spans="1:16" ht="11.1" customHeight="1" x14ac:dyDescent="0.25">
      <c r="A14" s="69"/>
      <c r="B14" s="70" t="s">
        <v>161</v>
      </c>
      <c r="C14" s="105">
        <v>6.9787999999999988</v>
      </c>
      <c r="D14" s="2">
        <v>6.9020999999999999</v>
      </c>
      <c r="E14" s="105">
        <v>6.7443000000000008</v>
      </c>
      <c r="F14" s="105">
        <v>7.3954000000000004</v>
      </c>
      <c r="G14" s="105">
        <v>7.2408000000000001</v>
      </c>
      <c r="H14" s="105">
        <v>7.6233000000000004</v>
      </c>
      <c r="I14" s="105">
        <v>7.4088999999999992</v>
      </c>
      <c r="J14" s="105">
        <v>7.3056999999999999</v>
      </c>
      <c r="K14" s="105">
        <v>7.3800999999999988</v>
      </c>
      <c r="L14" s="105">
        <v>7.4128000000000007</v>
      </c>
      <c r="M14" s="105">
        <v>6.6918000000000006</v>
      </c>
      <c r="N14" s="105">
        <v>6.9308999999999994</v>
      </c>
      <c r="O14" s="245">
        <f t="shared" si="0"/>
        <v>86.014899999999997</v>
      </c>
      <c r="P14" s="30"/>
    </row>
    <row r="15" spans="1:16" ht="11.1" customHeight="1" x14ac:dyDescent="0.25">
      <c r="A15" s="69" t="s">
        <v>132</v>
      </c>
      <c r="B15" s="70" t="s">
        <v>162</v>
      </c>
      <c r="C15" s="105">
        <v>21.646999999999998</v>
      </c>
      <c r="D15" s="105">
        <v>19.672000000000001</v>
      </c>
      <c r="E15" s="105">
        <v>25.408999999999999</v>
      </c>
      <c r="F15" s="105">
        <v>26.847000000000001</v>
      </c>
      <c r="G15" s="105">
        <v>30.617999999999999</v>
      </c>
      <c r="H15" s="105">
        <v>27.172999999999998</v>
      </c>
      <c r="I15" s="105">
        <v>28.384</v>
      </c>
      <c r="J15" s="105">
        <v>25.738</v>
      </c>
      <c r="K15" s="105">
        <v>21.861000000000001</v>
      </c>
      <c r="L15" s="105">
        <v>19.308</v>
      </c>
      <c r="M15" s="105">
        <v>21.335999999999999</v>
      </c>
      <c r="N15" s="105">
        <v>25.408000000000001</v>
      </c>
      <c r="O15" s="245">
        <f t="shared" si="0"/>
        <v>293.40100000000001</v>
      </c>
      <c r="P15" s="30"/>
    </row>
    <row r="16" spans="1:16" ht="11.1" customHeight="1" x14ac:dyDescent="0.25">
      <c r="A16" s="69"/>
      <c r="B16" s="70" t="s">
        <v>161</v>
      </c>
      <c r="C16" s="105">
        <v>20.806000000000001</v>
      </c>
      <c r="D16" s="2">
        <v>19.0428</v>
      </c>
      <c r="E16" s="105">
        <v>24.646999999999998</v>
      </c>
      <c r="F16" s="105">
        <v>25.847000000000001</v>
      </c>
      <c r="G16" s="105">
        <v>29.254000000000001</v>
      </c>
      <c r="H16" s="105">
        <v>26.408999999999999</v>
      </c>
      <c r="I16" s="105">
        <v>27.709</v>
      </c>
      <c r="J16" s="105">
        <v>24.864699999999999</v>
      </c>
      <c r="K16" s="105">
        <v>21.347000000000001</v>
      </c>
      <c r="L16" s="105">
        <v>18.864699999999999</v>
      </c>
      <c r="M16" s="105">
        <v>21.8904</v>
      </c>
      <c r="N16" s="105">
        <v>25.904399999999999</v>
      </c>
      <c r="O16" s="245">
        <f t="shared" si="0"/>
        <v>286.58600000000001</v>
      </c>
      <c r="P16" s="30"/>
    </row>
    <row r="17" spans="1:16" ht="11.1" customHeight="1" x14ac:dyDescent="0.25">
      <c r="A17" s="73" t="s">
        <v>0</v>
      </c>
      <c r="B17" s="70" t="s">
        <v>162</v>
      </c>
      <c r="C17" s="105">
        <v>19.384</v>
      </c>
      <c r="D17" s="105">
        <v>19.625600000000002</v>
      </c>
      <c r="E17" s="105">
        <v>18.262</v>
      </c>
      <c r="F17" s="105">
        <v>17.074089999999998</v>
      </c>
      <c r="G17" s="105">
        <v>20.030099999999997</v>
      </c>
      <c r="H17" s="105">
        <v>21.129000000000001</v>
      </c>
      <c r="I17" s="105">
        <v>23.022999999999996</v>
      </c>
      <c r="J17" s="105">
        <v>17.725999999999999</v>
      </c>
      <c r="K17" s="105">
        <v>18.052</v>
      </c>
      <c r="L17" s="105">
        <v>18.192999999999998</v>
      </c>
      <c r="M17" s="105">
        <v>19.4772</v>
      </c>
      <c r="N17" s="105">
        <v>20.65</v>
      </c>
      <c r="O17" s="245">
        <f t="shared" si="0"/>
        <v>232.62599</v>
      </c>
      <c r="P17" s="30"/>
    </row>
    <row r="18" spans="1:16" ht="11.1" customHeight="1" x14ac:dyDescent="0.25">
      <c r="A18" s="73"/>
      <c r="B18" s="70" t="s">
        <v>161</v>
      </c>
      <c r="C18" s="105">
        <v>18.939</v>
      </c>
      <c r="D18" s="2">
        <v>19.318999999999999</v>
      </c>
      <c r="E18" s="105">
        <v>17.759599999999999</v>
      </c>
      <c r="F18" s="105">
        <v>16.736499999999999</v>
      </c>
      <c r="G18" s="105">
        <v>19.630469999999999</v>
      </c>
      <c r="H18" s="105">
        <v>20.6645</v>
      </c>
      <c r="I18" s="105">
        <v>22.067</v>
      </c>
      <c r="J18" s="105">
        <v>17.439699999999998</v>
      </c>
      <c r="K18" s="105">
        <v>17.318300000000001</v>
      </c>
      <c r="L18" s="105">
        <v>17.141170000000002</v>
      </c>
      <c r="M18" s="105">
        <v>18.823399999999999</v>
      </c>
      <c r="N18" s="105">
        <v>19.99822</v>
      </c>
      <c r="O18" s="245">
        <f t="shared" si="0"/>
        <v>225.83686</v>
      </c>
      <c r="P18" s="30"/>
    </row>
    <row r="19" spans="1:16" ht="11.1" customHeight="1" x14ac:dyDescent="0.25">
      <c r="A19" s="74" t="s">
        <v>15</v>
      </c>
      <c r="B19" s="70" t="s">
        <v>162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45">
        <f t="shared" si="0"/>
        <v>0</v>
      </c>
      <c r="P19" s="30"/>
    </row>
    <row r="20" spans="1:16" ht="11.1" customHeight="1" x14ac:dyDescent="0.25">
      <c r="A20" s="73"/>
      <c r="B20" s="70" t="s">
        <v>161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>
        <v>0</v>
      </c>
      <c r="O20" s="245">
        <f t="shared" si="0"/>
        <v>0</v>
      </c>
      <c r="P20" s="30"/>
    </row>
    <row r="21" spans="1:16" ht="11.1" customHeight="1" x14ac:dyDescent="0.25">
      <c r="A21" s="69" t="s">
        <v>32</v>
      </c>
      <c r="B21" s="70" t="s">
        <v>162</v>
      </c>
      <c r="C21" s="105">
        <v>4.5670000000000002</v>
      </c>
      <c r="D21" s="105">
        <v>4.5629999999999997</v>
      </c>
      <c r="E21" s="105">
        <v>4.5279999999999996</v>
      </c>
      <c r="F21" s="105">
        <v>4.5507999999999997</v>
      </c>
      <c r="G21" s="105">
        <v>4.5477999999999996</v>
      </c>
      <c r="H21" s="105">
        <v>4.5410000000000004</v>
      </c>
      <c r="I21" s="105">
        <v>4.5430000000000001</v>
      </c>
      <c r="J21" s="105">
        <v>4.5570000000000004</v>
      </c>
      <c r="K21" s="105">
        <v>4.5469999999999997</v>
      </c>
      <c r="L21" s="105">
        <v>4.4987000000000004</v>
      </c>
      <c r="M21" s="105">
        <v>4.4337999999999997</v>
      </c>
      <c r="N21" s="105">
        <v>4.3970000000000002</v>
      </c>
      <c r="O21" s="245">
        <f t="shared" si="0"/>
        <v>54.27409999999999</v>
      </c>
      <c r="P21" s="30"/>
    </row>
    <row r="22" spans="1:16" ht="11.1" customHeight="1" x14ac:dyDescent="0.25">
      <c r="A22" s="69"/>
      <c r="B22" s="70" t="s">
        <v>161</v>
      </c>
      <c r="C22" s="105">
        <v>4.6040000000000001</v>
      </c>
      <c r="D22" s="2">
        <v>4.6180000000000003</v>
      </c>
      <c r="E22" s="105">
        <v>4.5627000000000004</v>
      </c>
      <c r="F22" s="105">
        <v>4.5873999999999997</v>
      </c>
      <c r="G22" s="105">
        <v>4.5720000000000001</v>
      </c>
      <c r="H22" s="105">
        <v>4.5631000000000004</v>
      </c>
      <c r="I22" s="105">
        <v>4.5076999999999998</v>
      </c>
      <c r="J22" s="105">
        <v>4.4672000000000001</v>
      </c>
      <c r="K22" s="105">
        <v>4.4146999999999998</v>
      </c>
      <c r="L22" s="105">
        <v>4.2949999999999999</v>
      </c>
      <c r="M22" s="105">
        <v>3.984</v>
      </c>
      <c r="N22" s="105">
        <v>4.0946999999999996</v>
      </c>
      <c r="O22" s="245">
        <f t="shared" si="0"/>
        <v>53.270499999999998</v>
      </c>
      <c r="P22" s="30"/>
    </row>
    <row r="23" spans="1:16" ht="11.1" customHeight="1" x14ac:dyDescent="0.25">
      <c r="A23" s="69" t="s">
        <v>17</v>
      </c>
      <c r="B23" s="70" t="s">
        <v>162</v>
      </c>
      <c r="C23" s="105">
        <v>19.648</v>
      </c>
      <c r="D23" s="105">
        <v>18.014199999999999</v>
      </c>
      <c r="E23" s="105">
        <v>21.847000000000001</v>
      </c>
      <c r="F23" s="105">
        <v>24.478000000000002</v>
      </c>
      <c r="G23" s="105">
        <v>25.0458</v>
      </c>
      <c r="H23" s="105">
        <v>26.129000000000001</v>
      </c>
      <c r="I23" s="105">
        <v>21.509</v>
      </c>
      <c r="J23" s="105">
        <v>22.047000000000001</v>
      </c>
      <c r="K23" s="105">
        <v>21.808</v>
      </c>
      <c r="L23" s="105">
        <v>23.341000000000001</v>
      </c>
      <c r="M23" s="105">
        <v>23.446999999999999</v>
      </c>
      <c r="N23" s="105">
        <v>23.172000000000001</v>
      </c>
      <c r="O23" s="245">
        <f t="shared" si="0"/>
        <v>270.48599999999999</v>
      </c>
      <c r="P23" s="30"/>
    </row>
    <row r="24" spans="1:16" ht="11.1" customHeight="1" x14ac:dyDescent="0.25">
      <c r="A24" s="69"/>
      <c r="B24" s="70" t="s">
        <v>161</v>
      </c>
      <c r="C24" s="105">
        <v>19.827999999999999</v>
      </c>
      <c r="D24" s="2">
        <v>18.497</v>
      </c>
      <c r="E24" s="105">
        <v>21.349</v>
      </c>
      <c r="F24" s="105">
        <v>24.347000000000001</v>
      </c>
      <c r="G24" s="105">
        <v>24.644100000000002</v>
      </c>
      <c r="H24" s="105">
        <v>25.876999999999999</v>
      </c>
      <c r="I24" s="105">
        <v>20.9312</v>
      </c>
      <c r="J24" s="105">
        <v>21.428999999999998</v>
      </c>
      <c r="K24" s="105">
        <v>21.042200000000001</v>
      </c>
      <c r="L24" s="105">
        <v>21.347999999999999</v>
      </c>
      <c r="M24" s="105">
        <v>21.8035</v>
      </c>
      <c r="N24" s="105">
        <v>22.334700000000002</v>
      </c>
      <c r="O24" s="245">
        <f t="shared" si="0"/>
        <v>263.4307</v>
      </c>
      <c r="P24" s="30"/>
    </row>
    <row r="25" spans="1:16" ht="11.1" customHeight="1" x14ac:dyDescent="0.25">
      <c r="A25" s="69" t="s">
        <v>39</v>
      </c>
      <c r="B25" s="70" t="s">
        <v>162</v>
      </c>
      <c r="C25" s="105">
        <v>18.885999999999999</v>
      </c>
      <c r="D25" s="105">
        <v>19.2896</v>
      </c>
      <c r="E25" s="105">
        <v>20.636399999999998</v>
      </c>
      <c r="F25" s="105">
        <v>19.848400000000002</v>
      </c>
      <c r="G25" s="105">
        <v>21.148800000000001</v>
      </c>
      <c r="H25" s="105">
        <v>22.179120000000001</v>
      </c>
      <c r="I25" s="105">
        <v>22.8628</v>
      </c>
      <c r="J25" s="105">
        <v>21.8628</v>
      </c>
      <c r="K25" s="105">
        <v>20.896000000000004</v>
      </c>
      <c r="L25" s="105">
        <v>24.285599999999999</v>
      </c>
      <c r="M25" s="105">
        <v>23.782</v>
      </c>
      <c r="N25" s="105">
        <v>24.577600000000004</v>
      </c>
      <c r="O25" s="245">
        <f t="shared" si="0"/>
        <v>260.25512000000003</v>
      </c>
      <c r="P25" s="30"/>
    </row>
    <row r="26" spans="1:16" ht="11.1" customHeight="1" x14ac:dyDescent="0.25">
      <c r="A26" s="69"/>
      <c r="B26" s="70" t="s">
        <v>161</v>
      </c>
      <c r="C26" s="105">
        <v>17.5428</v>
      </c>
      <c r="D26" s="2">
        <v>20.289600000000007</v>
      </c>
      <c r="E26" s="105">
        <v>23.443800000000007</v>
      </c>
      <c r="F26" s="105">
        <v>21.129600000000003</v>
      </c>
      <c r="G26" s="105">
        <v>22.262400000000007</v>
      </c>
      <c r="H26" s="105">
        <v>22.909200000000002</v>
      </c>
      <c r="I26" s="105">
        <v>22.929200000000002</v>
      </c>
      <c r="J26" s="105">
        <v>22.140599999999999</v>
      </c>
      <c r="K26" s="105">
        <v>22.383200000000002</v>
      </c>
      <c r="L26" s="105">
        <v>23.2242</v>
      </c>
      <c r="M26" s="105">
        <v>22.481600000000004</v>
      </c>
      <c r="N26" s="105">
        <v>22.621600000000001</v>
      </c>
      <c r="O26" s="245">
        <f t="shared" si="0"/>
        <v>263.35780000000005</v>
      </c>
      <c r="P26" s="30"/>
    </row>
    <row r="27" spans="1:16" ht="11.1" customHeight="1" x14ac:dyDescent="0.25">
      <c r="A27" s="69" t="s">
        <v>38</v>
      </c>
      <c r="B27" s="70" t="s">
        <v>162</v>
      </c>
      <c r="C27" s="105">
        <v>21.867999999999999</v>
      </c>
      <c r="D27" s="105">
        <v>25.619720000000001</v>
      </c>
      <c r="E27" s="105">
        <v>24.289000000000001</v>
      </c>
      <c r="F27" s="105">
        <v>25.047000000000001</v>
      </c>
      <c r="G27" s="105">
        <v>24.559000000000001</v>
      </c>
      <c r="H27" s="105">
        <v>23.907</v>
      </c>
      <c r="I27" s="105">
        <v>25.0367</v>
      </c>
      <c r="J27" s="105">
        <v>25.260400000000001</v>
      </c>
      <c r="K27" s="105">
        <v>25.088100000000001</v>
      </c>
      <c r="L27" s="105">
        <v>25.545999999999999</v>
      </c>
      <c r="M27" s="105">
        <v>23.250699999999998</v>
      </c>
      <c r="N27" s="105">
        <v>29.673999999999999</v>
      </c>
      <c r="O27" s="245">
        <f t="shared" si="0"/>
        <v>299.14561999999995</v>
      </c>
      <c r="P27" s="30"/>
    </row>
    <row r="28" spans="1:16" ht="11.1" customHeight="1" x14ac:dyDescent="0.25">
      <c r="A28" s="69"/>
      <c r="B28" s="70" t="s">
        <v>161</v>
      </c>
      <c r="C28" s="105">
        <v>20.8644</v>
      </c>
      <c r="D28" s="2">
        <v>26.106000000000002</v>
      </c>
      <c r="E28" s="105">
        <v>24.706700000000001</v>
      </c>
      <c r="F28" s="105">
        <v>25.477517645270201</v>
      </c>
      <c r="G28" s="105">
        <v>24.9312</v>
      </c>
      <c r="H28" s="105">
        <v>24.167000000000002</v>
      </c>
      <c r="I28" s="105">
        <v>24.640999999999998</v>
      </c>
      <c r="J28" s="105">
        <v>24.407</v>
      </c>
      <c r="K28" s="105">
        <v>24.646999999999998</v>
      </c>
      <c r="L28" s="105">
        <v>25.034199999999998</v>
      </c>
      <c r="M28" s="105">
        <v>22.517600000000002</v>
      </c>
      <c r="N28" s="105">
        <v>27.407</v>
      </c>
      <c r="O28" s="245">
        <f t="shared" si="0"/>
        <v>294.90661764527016</v>
      </c>
      <c r="P28" s="30"/>
    </row>
    <row r="29" spans="1:16" ht="11.1" customHeight="1" x14ac:dyDescent="0.25">
      <c r="A29" s="69" t="s">
        <v>16</v>
      </c>
      <c r="B29" s="70" t="s">
        <v>162</v>
      </c>
      <c r="C29" s="105">
        <v>3.5727999999999995</v>
      </c>
      <c r="D29" s="105">
        <v>3.3488000000000007</v>
      </c>
      <c r="E29" s="105">
        <v>3.5815999999999999</v>
      </c>
      <c r="F29" s="105">
        <v>3.7012000000000009</v>
      </c>
      <c r="G29" s="105">
        <v>3.6891999999999983</v>
      </c>
      <c r="H29" s="105">
        <v>3.4896000000000011</v>
      </c>
      <c r="I29" s="105">
        <v>3.7303999999999995</v>
      </c>
      <c r="J29" s="105">
        <v>3.6599999999999997</v>
      </c>
      <c r="K29" s="105">
        <v>3.45</v>
      </c>
      <c r="L29" s="105">
        <v>3.7259999999999991</v>
      </c>
      <c r="M29" s="105">
        <v>3.5819999999999994</v>
      </c>
      <c r="N29" s="105">
        <v>3.9580000000000006</v>
      </c>
      <c r="O29" s="245">
        <f t="shared" si="0"/>
        <v>43.489600000000003</v>
      </c>
      <c r="P29" s="30"/>
    </row>
    <row r="30" spans="1:16" ht="11.1" customHeight="1" x14ac:dyDescent="0.25">
      <c r="A30" s="69"/>
      <c r="B30" s="70" t="s">
        <v>161</v>
      </c>
      <c r="C30" s="105">
        <v>3.7040000000000002</v>
      </c>
      <c r="D30" s="2">
        <v>3.5932000000000004</v>
      </c>
      <c r="E30" s="105">
        <v>3.88</v>
      </c>
      <c r="F30" s="105">
        <v>3.7548000000000004</v>
      </c>
      <c r="G30" s="105">
        <v>3.7928000000000015</v>
      </c>
      <c r="H30" s="105">
        <v>3.6756000000000011</v>
      </c>
      <c r="I30" s="105">
        <v>3.7028000000000008</v>
      </c>
      <c r="J30" s="105">
        <v>3.7644000000000002</v>
      </c>
      <c r="K30" s="105">
        <v>3.6559999999999997</v>
      </c>
      <c r="L30" s="105">
        <v>3.8935999999999993</v>
      </c>
      <c r="M30" s="105">
        <v>3.5827999999999998</v>
      </c>
      <c r="N30" s="105">
        <v>3.9588839754327192</v>
      </c>
      <c r="O30" s="245">
        <f t="shared" si="0"/>
        <v>44.95888397543272</v>
      </c>
      <c r="P30" s="30"/>
    </row>
    <row r="31" spans="1:16" ht="11.1" customHeight="1" x14ac:dyDescent="0.25">
      <c r="A31" s="69" t="s">
        <v>30</v>
      </c>
      <c r="B31" s="70" t="s">
        <v>162</v>
      </c>
      <c r="C31" s="105">
        <v>36.885752000000004</v>
      </c>
      <c r="D31" s="105">
        <v>39.540708000000009</v>
      </c>
      <c r="E31" s="105">
        <v>43.452335999999995</v>
      </c>
      <c r="F31" s="105">
        <v>38.210816000000008</v>
      </c>
      <c r="G31" s="105">
        <v>37.864436000000012</v>
      </c>
      <c r="H31" s="105">
        <v>40.929203999999999</v>
      </c>
      <c r="I31" s="105">
        <v>39.232264000000001</v>
      </c>
      <c r="J31" s="105">
        <v>39.649168000000003</v>
      </c>
      <c r="K31" s="105">
        <v>39.033527999999997</v>
      </c>
      <c r="L31" s="105">
        <v>37.099091999999999</v>
      </c>
      <c r="M31" s="105">
        <v>39.845628000000005</v>
      </c>
      <c r="N31" s="105">
        <v>38.721587999999997</v>
      </c>
      <c r="O31" s="245">
        <f t="shared" si="0"/>
        <v>470.46452000000011</v>
      </c>
      <c r="P31" s="30"/>
    </row>
    <row r="32" spans="1:16" ht="11.1" customHeight="1" x14ac:dyDescent="0.25">
      <c r="A32" s="69"/>
      <c r="B32" s="70" t="s">
        <v>161</v>
      </c>
      <c r="C32" s="105">
        <v>36.70702</v>
      </c>
      <c r="D32" s="2">
        <v>38.943152000000005</v>
      </c>
      <c r="E32" s="105">
        <v>42.919640000000001</v>
      </c>
      <c r="F32" s="105">
        <v>37.722048000000001</v>
      </c>
      <c r="G32" s="105">
        <v>42.955828000000011</v>
      </c>
      <c r="H32" s="105">
        <v>40.386900000000011</v>
      </c>
      <c r="I32" s="105">
        <v>38.600396000000003</v>
      </c>
      <c r="J32" s="105">
        <v>39.126988000000004</v>
      </c>
      <c r="K32" s="105">
        <v>38.415168000000001</v>
      </c>
      <c r="L32" s="105">
        <v>36.667360000000002</v>
      </c>
      <c r="M32" s="105">
        <v>40.23700800000001</v>
      </c>
      <c r="N32" s="105">
        <v>38.853031999999999</v>
      </c>
      <c r="O32" s="245">
        <f t="shared" si="0"/>
        <v>471.53453999999994</v>
      </c>
      <c r="P32" s="30"/>
    </row>
    <row r="33" spans="1:16" ht="11.1" customHeight="1" x14ac:dyDescent="0.25">
      <c r="A33" s="69" t="s">
        <v>92</v>
      </c>
      <c r="B33" s="70" t="s">
        <v>162</v>
      </c>
      <c r="C33" s="105">
        <v>20.742999999999999</v>
      </c>
      <c r="D33" s="105">
        <v>19.375</v>
      </c>
      <c r="E33" s="105">
        <v>17.878900000000002</v>
      </c>
      <c r="F33" s="105">
        <v>17.341999999999999</v>
      </c>
      <c r="G33" s="105">
        <v>21.006399999999999</v>
      </c>
      <c r="H33" s="105">
        <v>21.867999999999999</v>
      </c>
      <c r="I33" s="105">
        <v>23.401499999999999</v>
      </c>
      <c r="J33" s="105">
        <v>20.884</v>
      </c>
      <c r="K33" s="105">
        <v>24.043600000000001</v>
      </c>
      <c r="L33" s="105">
        <v>25.738</v>
      </c>
      <c r="M33" s="105">
        <v>24.506</v>
      </c>
      <c r="N33" s="105">
        <v>30.376999999999999</v>
      </c>
      <c r="O33" s="245">
        <f t="shared" si="0"/>
        <v>267.16340000000002</v>
      </c>
      <c r="P33" s="30"/>
    </row>
    <row r="34" spans="1:16" ht="11.1" customHeight="1" x14ac:dyDescent="0.25">
      <c r="A34" s="69"/>
      <c r="B34" s="70" t="s">
        <v>161</v>
      </c>
      <c r="C34" s="105">
        <v>21.117999999999999</v>
      </c>
      <c r="D34" s="2">
        <v>19.561</v>
      </c>
      <c r="E34" s="105">
        <v>18.046099999999999</v>
      </c>
      <c r="F34" s="105">
        <v>17.448</v>
      </c>
      <c r="G34" s="105">
        <v>21.020700000000001</v>
      </c>
      <c r="H34" s="105">
        <v>22.133800000000001</v>
      </c>
      <c r="I34" s="105">
        <v>23.108000000000001</v>
      </c>
      <c r="J34" s="105">
        <v>21.034800000000001</v>
      </c>
      <c r="K34" s="105">
        <v>24.23658</v>
      </c>
      <c r="L34" s="105">
        <v>26.041799999999999</v>
      </c>
      <c r="M34" s="105">
        <v>24.603000000000002</v>
      </c>
      <c r="N34" s="105">
        <v>30.646999999999998</v>
      </c>
      <c r="O34" s="245">
        <f t="shared" si="0"/>
        <v>268.99878000000001</v>
      </c>
      <c r="P34" s="30"/>
    </row>
    <row r="35" spans="1:16" ht="11.1" customHeight="1" x14ac:dyDescent="0.25">
      <c r="A35" s="69" t="s">
        <v>182</v>
      </c>
      <c r="B35" s="70" t="s">
        <v>162</v>
      </c>
      <c r="C35" s="105">
        <v>32.0184</v>
      </c>
      <c r="D35" s="105">
        <v>29.31756</v>
      </c>
      <c r="E35" s="105">
        <v>26.213000000000001</v>
      </c>
      <c r="F35" s="105">
        <v>31.891040000000004</v>
      </c>
      <c r="G35" s="105">
        <v>32.420520000000003</v>
      </c>
      <c r="H35" s="105">
        <v>36.40692</v>
      </c>
      <c r="I35" s="105">
        <v>35.698560000000001</v>
      </c>
      <c r="J35" s="105">
        <v>32.926439999999999</v>
      </c>
      <c r="K35" s="105">
        <v>32.610939999999999</v>
      </c>
      <c r="L35" s="105">
        <v>31.790599999999998</v>
      </c>
      <c r="M35" s="105">
        <v>32.748600000000003</v>
      </c>
      <c r="N35" s="105">
        <v>33.171319999999994</v>
      </c>
      <c r="O35" s="245">
        <f t="shared" si="0"/>
        <v>387.21389999999997</v>
      </c>
      <c r="P35" s="30"/>
    </row>
    <row r="36" spans="1:16" ht="11.1" customHeight="1" x14ac:dyDescent="0.25">
      <c r="A36" s="69"/>
      <c r="B36" s="70" t="s">
        <v>161</v>
      </c>
      <c r="C36" s="105">
        <v>34.769660000000002</v>
      </c>
      <c r="D36" s="2">
        <v>31.763418000000005</v>
      </c>
      <c r="E36" s="105">
        <v>34.242620000000002</v>
      </c>
      <c r="F36" s="105">
        <v>32.439810000000001</v>
      </c>
      <c r="G36" s="105">
        <v>36.621744</v>
      </c>
      <c r="H36" s="105">
        <v>34.684457999999992</v>
      </c>
      <c r="I36" s="105">
        <v>36.620000000000005</v>
      </c>
      <c r="J36" s="105">
        <v>33.522640000000003</v>
      </c>
      <c r="K36" s="105">
        <v>31.639539999999997</v>
      </c>
      <c r="L36" s="105">
        <v>33.261660000000006</v>
      </c>
      <c r="M36" s="105">
        <v>33.412500000000001</v>
      </c>
      <c r="N36" s="105">
        <v>34.373513999999993</v>
      </c>
      <c r="O36" s="245">
        <f t="shared" si="0"/>
        <v>407.35156400000005</v>
      </c>
      <c r="P36" s="30"/>
    </row>
    <row r="37" spans="1:16" ht="11.1" customHeight="1" x14ac:dyDescent="0.25">
      <c r="A37" s="69" t="s">
        <v>10</v>
      </c>
      <c r="B37" s="70" t="s">
        <v>162</v>
      </c>
      <c r="C37" s="105">
        <v>7.0162800000000001</v>
      </c>
      <c r="D37" s="105">
        <v>7.3949199999999999</v>
      </c>
      <c r="E37" s="105">
        <v>7.0756399999999999</v>
      </c>
      <c r="F37" s="105">
        <v>7.2930399999999995</v>
      </c>
      <c r="G37" s="105">
        <v>7.4988400000000004</v>
      </c>
      <c r="H37" s="105">
        <v>6.6998000000000006</v>
      </c>
      <c r="I37" s="105">
        <v>7.1924399999999995</v>
      </c>
      <c r="J37" s="105">
        <v>6.7544000000000004</v>
      </c>
      <c r="K37" s="105">
        <v>7.3360600000000007</v>
      </c>
      <c r="L37" s="105">
        <v>7.1698000000000004</v>
      </c>
      <c r="M37" s="105">
        <v>7.8579999999999997</v>
      </c>
      <c r="N37" s="105">
        <v>8.9901599999999995</v>
      </c>
      <c r="O37" s="245">
        <f t="shared" si="0"/>
        <v>88.279380000000003</v>
      </c>
      <c r="P37" s="30"/>
    </row>
    <row r="38" spans="1:16" ht="11.1" customHeight="1" x14ac:dyDescent="0.25">
      <c r="A38" s="69"/>
      <c r="B38" s="70" t="s">
        <v>161</v>
      </c>
      <c r="C38" s="105">
        <v>7.2477999999999998</v>
      </c>
      <c r="D38" s="2">
        <v>8.3523999999999994</v>
      </c>
      <c r="E38" s="105">
        <v>8.1170000000000009</v>
      </c>
      <c r="F38" s="105">
        <v>8.0466999999999995</v>
      </c>
      <c r="G38" s="105">
        <v>7.5371999999999986</v>
      </c>
      <c r="H38" s="105">
        <v>6.0670999999999999</v>
      </c>
      <c r="I38" s="105">
        <v>6.6470000000000002</v>
      </c>
      <c r="J38" s="105">
        <v>6.4682399999999998</v>
      </c>
      <c r="K38" s="105">
        <v>7.6340000000000003</v>
      </c>
      <c r="L38" s="105">
        <v>7.1504399999999997</v>
      </c>
      <c r="M38" s="105">
        <v>7.7682399999999987</v>
      </c>
      <c r="N38" s="105">
        <v>8.6470000000000002</v>
      </c>
      <c r="O38" s="245">
        <f t="shared" si="0"/>
        <v>89.683120000000017</v>
      </c>
      <c r="P38" s="30"/>
    </row>
    <row r="39" spans="1:16" ht="11.1" customHeight="1" x14ac:dyDescent="0.25">
      <c r="A39" s="69" t="s">
        <v>61</v>
      </c>
      <c r="B39" s="70" t="s">
        <v>162</v>
      </c>
      <c r="C39" s="295">
        <v>3.415E-2</v>
      </c>
      <c r="D39" s="107">
        <v>2.2409999999999999E-2</v>
      </c>
      <c r="E39" s="107">
        <v>1.6709999999999999E-2</v>
      </c>
      <c r="F39" s="107">
        <v>2.3900000000000001E-2</v>
      </c>
      <c r="G39" s="107">
        <v>1.6E-2</v>
      </c>
      <c r="H39" s="107">
        <v>2.3480000000000001E-2</v>
      </c>
      <c r="I39" s="107">
        <v>2.7699999999999999E-2</v>
      </c>
      <c r="J39" s="107">
        <v>2.8899999999999999E-2</v>
      </c>
      <c r="K39" s="107">
        <v>2.18E-2</v>
      </c>
      <c r="L39" s="107">
        <v>2.4500000000000001E-2</v>
      </c>
      <c r="M39" s="107">
        <v>2.0109999999999999E-2</v>
      </c>
      <c r="N39" s="107">
        <v>4.9700000000000001E-2</v>
      </c>
      <c r="O39" s="245">
        <f t="shared" si="0"/>
        <v>0.30936000000000002</v>
      </c>
      <c r="P39" s="30"/>
    </row>
    <row r="40" spans="1:16" ht="11.1" customHeight="1" x14ac:dyDescent="0.25">
      <c r="A40" s="69"/>
      <c r="B40" s="70" t="s">
        <v>161</v>
      </c>
      <c r="C40" s="295">
        <v>3.3599999999999998E-2</v>
      </c>
      <c r="D40" s="295">
        <v>2.2509999999999999E-2</v>
      </c>
      <c r="E40" s="295">
        <v>1.7100000000000001E-2</v>
      </c>
      <c r="F40" s="105">
        <v>2.3199999999999998E-2</v>
      </c>
      <c r="G40" s="105">
        <v>1.61E-2</v>
      </c>
      <c r="H40" s="105">
        <v>2.3560000000000001E-2</v>
      </c>
      <c r="I40" s="105">
        <v>2.5499999999999998E-2</v>
      </c>
      <c r="J40" s="105">
        <v>2.69E-2</v>
      </c>
      <c r="K40" s="105">
        <v>2.0899999999999998E-2</v>
      </c>
      <c r="L40" s="105">
        <v>2.3800000000000002E-2</v>
      </c>
      <c r="M40" s="105">
        <v>2.0199999999999999E-2</v>
      </c>
      <c r="N40" s="105">
        <v>4.7129999999999998E-2</v>
      </c>
      <c r="O40" s="245">
        <f t="shared" si="0"/>
        <v>0.30049999999999999</v>
      </c>
      <c r="P40" s="30"/>
    </row>
    <row r="41" spans="1:16" ht="11.1" customHeight="1" x14ac:dyDescent="0.25">
      <c r="A41" s="69" t="s">
        <v>62</v>
      </c>
      <c r="B41" s="70" t="s">
        <v>162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105"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245">
        <f t="shared" si="0"/>
        <v>0</v>
      </c>
      <c r="P41" s="30"/>
    </row>
    <row r="42" spans="1:16" ht="11.1" customHeight="1" x14ac:dyDescent="0.25">
      <c r="A42" s="69"/>
      <c r="B42" s="70" t="s">
        <v>161</v>
      </c>
      <c r="C42" s="105">
        <v>0</v>
      </c>
      <c r="D42" s="105">
        <v>0</v>
      </c>
      <c r="E42" s="105">
        <v>0</v>
      </c>
      <c r="F42" s="105">
        <v>0</v>
      </c>
      <c r="G42" s="105">
        <v>0</v>
      </c>
      <c r="H42" s="105">
        <v>0</v>
      </c>
      <c r="I42" s="105">
        <v>0</v>
      </c>
      <c r="J42" s="105">
        <v>0</v>
      </c>
      <c r="K42" s="105">
        <v>0</v>
      </c>
      <c r="L42" s="105">
        <v>0</v>
      </c>
      <c r="M42" s="105">
        <v>0</v>
      </c>
      <c r="N42" s="105">
        <v>0</v>
      </c>
      <c r="O42" s="245">
        <f t="shared" si="0"/>
        <v>0</v>
      </c>
      <c r="P42" s="30"/>
    </row>
    <row r="43" spans="1:16" ht="11.1" customHeight="1" x14ac:dyDescent="0.25">
      <c r="A43" s="69" t="s">
        <v>19</v>
      </c>
      <c r="B43" s="70" t="s">
        <v>162</v>
      </c>
      <c r="C43" s="105">
        <v>1.346768787</v>
      </c>
      <c r="D43" s="105">
        <v>1.1727501500000002</v>
      </c>
      <c r="E43" s="105">
        <v>1.2423200000000001</v>
      </c>
      <c r="F43" s="105">
        <v>1.470736</v>
      </c>
      <c r="G43" s="105">
        <v>1.5088435273347001</v>
      </c>
      <c r="H43" s="105">
        <v>1.4793102499999999</v>
      </c>
      <c r="I43" s="105">
        <v>1.2871999999999999</v>
      </c>
      <c r="J43" s="105">
        <v>1.13872</v>
      </c>
      <c r="K43" s="105">
        <v>1.3524</v>
      </c>
      <c r="L43" s="105">
        <v>1.3220000000000001</v>
      </c>
      <c r="M43" s="105">
        <v>1.0262199999999999</v>
      </c>
      <c r="N43" s="105">
        <v>1.1080000000000001</v>
      </c>
      <c r="O43" s="245">
        <f t="shared" si="0"/>
        <v>15.455268714334702</v>
      </c>
      <c r="P43" s="30"/>
    </row>
    <row r="44" spans="1:16" ht="11.1" customHeight="1" x14ac:dyDescent="0.25">
      <c r="A44" s="69"/>
      <c r="B44" s="70" t="s">
        <v>161</v>
      </c>
      <c r="C44" s="105">
        <v>1.4248000000000001</v>
      </c>
      <c r="D44" s="2">
        <v>1.1463899999999998</v>
      </c>
      <c r="E44" s="105">
        <v>1.3213999999999999</v>
      </c>
      <c r="F44" s="105">
        <v>1.3048000000000002</v>
      </c>
      <c r="G44" s="105">
        <v>1.0891999999999999</v>
      </c>
      <c r="H44" s="105">
        <v>0.98399999999999999</v>
      </c>
      <c r="I44" s="105">
        <v>1.3879999999999999</v>
      </c>
      <c r="J44" s="105">
        <v>2.0464000000000002</v>
      </c>
      <c r="K44" s="105">
        <v>1.4692000000000001</v>
      </c>
      <c r="L44" s="105">
        <v>1.4219999999999999</v>
      </c>
      <c r="M44" s="105">
        <v>1.4784219999999999</v>
      </c>
      <c r="N44" s="105">
        <v>1.6992</v>
      </c>
      <c r="O44" s="245">
        <f t="shared" si="0"/>
        <v>16.773812000000003</v>
      </c>
      <c r="P44" s="30"/>
    </row>
    <row r="45" spans="1:16" ht="11.1" customHeight="1" x14ac:dyDescent="0.25">
      <c r="A45" s="69" t="s">
        <v>40</v>
      </c>
      <c r="B45" s="70" t="s">
        <v>162</v>
      </c>
      <c r="C45" s="105">
        <v>0.71595668854999994</v>
      </c>
      <c r="D45" s="105">
        <v>0.53800000000000003</v>
      </c>
      <c r="E45" s="105">
        <v>0.90807999999999989</v>
      </c>
      <c r="F45" s="105">
        <v>1.070147038</v>
      </c>
      <c r="G45" s="105">
        <v>1.332414</v>
      </c>
      <c r="H45" s="105">
        <v>1.3291599999999999</v>
      </c>
      <c r="I45" s="105">
        <v>1.81464</v>
      </c>
      <c r="J45" s="105">
        <v>1.1802999999999999</v>
      </c>
      <c r="K45" s="105">
        <v>0.93347999999999998</v>
      </c>
      <c r="L45" s="105">
        <v>0.89022400000000002</v>
      </c>
      <c r="M45" s="105">
        <v>1.2422</v>
      </c>
      <c r="N45" s="105">
        <v>1.5556000000000001</v>
      </c>
      <c r="O45" s="245">
        <f t="shared" si="0"/>
        <v>13.510201726549999</v>
      </c>
      <c r="P45" s="30"/>
    </row>
    <row r="46" spans="1:16" ht="11.1" customHeight="1" x14ac:dyDescent="0.25">
      <c r="A46" s="69"/>
      <c r="B46" s="70" t="s">
        <v>161</v>
      </c>
      <c r="C46" s="105">
        <v>0.8256</v>
      </c>
      <c r="D46" s="2">
        <v>0.5645</v>
      </c>
      <c r="E46" s="105">
        <v>0.84044000000000008</v>
      </c>
      <c r="F46" s="105">
        <v>1.100147038</v>
      </c>
      <c r="G46" s="105">
        <v>1.2513200000000002</v>
      </c>
      <c r="H46" s="105">
        <v>1.3559600000000001</v>
      </c>
      <c r="I46" s="105">
        <v>1.8485199999999999</v>
      </c>
      <c r="J46" s="105">
        <v>1.06786</v>
      </c>
      <c r="K46" s="105">
        <v>0.86306000000000005</v>
      </c>
      <c r="L46" s="105">
        <v>0.99427199999999993</v>
      </c>
      <c r="M46" s="105">
        <v>1.2831999999999999</v>
      </c>
      <c r="N46" s="105">
        <v>1.5671600000000001</v>
      </c>
      <c r="O46" s="245">
        <f t="shared" si="0"/>
        <v>13.562039038</v>
      </c>
      <c r="P46" s="30"/>
    </row>
    <row r="47" spans="1:16" ht="11.1" customHeight="1" x14ac:dyDescent="0.25">
      <c r="A47" s="69" t="s">
        <v>29</v>
      </c>
      <c r="B47" s="70" t="s">
        <v>162</v>
      </c>
      <c r="C47" s="105">
        <v>103.398</v>
      </c>
      <c r="D47" s="105">
        <v>109.697920171017</v>
      </c>
      <c r="E47" s="105">
        <v>128.328</v>
      </c>
      <c r="F47" s="105">
        <v>132.76763902212267</v>
      </c>
      <c r="G47" s="105">
        <v>137.68495898590498</v>
      </c>
      <c r="H47" s="105">
        <v>145.60599999999999</v>
      </c>
      <c r="I47" s="105">
        <v>139.75540949697123</v>
      </c>
      <c r="J47" s="105">
        <v>131.34420429576463</v>
      </c>
      <c r="K47" s="105">
        <v>96.409000000000006</v>
      </c>
      <c r="L47" s="105">
        <v>79.194732048283697</v>
      </c>
      <c r="M47" s="105">
        <v>83.046999999999997</v>
      </c>
      <c r="N47" s="105">
        <v>97.828999999999994</v>
      </c>
      <c r="O47" s="245">
        <f t="shared" si="0"/>
        <v>1385.0618640200644</v>
      </c>
      <c r="P47" s="30"/>
    </row>
    <row r="48" spans="1:16" ht="11.1" customHeight="1" x14ac:dyDescent="0.25">
      <c r="A48" s="69"/>
      <c r="B48" s="70" t="s">
        <v>161</v>
      </c>
      <c r="C48" s="105">
        <v>105.913277876438</v>
      </c>
      <c r="D48" s="2">
        <v>110.88516439317701</v>
      </c>
      <c r="E48" s="105">
        <v>129.83160000000001</v>
      </c>
      <c r="F48" s="105">
        <v>134.08451747826985</v>
      </c>
      <c r="G48" s="105">
        <v>138.429</v>
      </c>
      <c r="H48" s="105">
        <v>149.8976038475395</v>
      </c>
      <c r="I48" s="105">
        <v>144.334</v>
      </c>
      <c r="J48" s="105">
        <v>133.34800000000001</v>
      </c>
      <c r="K48" s="105">
        <v>98.461699999999993</v>
      </c>
      <c r="L48" s="105">
        <v>81.647999999999996</v>
      </c>
      <c r="M48" s="105">
        <v>84.641800000000003</v>
      </c>
      <c r="N48" s="105">
        <v>98.799118141883056</v>
      </c>
      <c r="O48" s="245">
        <f t="shared" si="0"/>
        <v>1410.2737817373074</v>
      </c>
      <c r="P48" s="30"/>
    </row>
    <row r="49" spans="1:16" ht="11.1" customHeight="1" x14ac:dyDescent="0.25">
      <c r="A49" s="69" t="s">
        <v>33</v>
      </c>
      <c r="B49" s="70" t="s">
        <v>162</v>
      </c>
      <c r="C49" s="105">
        <v>0</v>
      </c>
      <c r="D49" s="105">
        <v>0</v>
      </c>
      <c r="E49" s="105">
        <v>0</v>
      </c>
      <c r="F49" s="105">
        <v>0</v>
      </c>
      <c r="G49" s="105">
        <v>0</v>
      </c>
      <c r="H49" s="105">
        <v>0</v>
      </c>
      <c r="I49" s="105">
        <v>0</v>
      </c>
      <c r="J49" s="105">
        <v>0</v>
      </c>
      <c r="K49" s="105">
        <v>0</v>
      </c>
      <c r="L49" s="105">
        <v>0</v>
      </c>
      <c r="M49" s="105">
        <v>0</v>
      </c>
      <c r="N49" s="105">
        <v>0</v>
      </c>
      <c r="O49" s="245">
        <f t="shared" si="0"/>
        <v>0</v>
      </c>
      <c r="P49" s="30"/>
    </row>
    <row r="50" spans="1:16" ht="11.1" customHeight="1" x14ac:dyDescent="0.25">
      <c r="A50" s="69"/>
      <c r="B50" s="70" t="s">
        <v>161</v>
      </c>
      <c r="C50" s="105">
        <v>0</v>
      </c>
      <c r="D50" s="105">
        <v>0</v>
      </c>
      <c r="E50" s="105">
        <v>0</v>
      </c>
      <c r="F50" s="105">
        <v>0</v>
      </c>
      <c r="G50" s="105">
        <v>0</v>
      </c>
      <c r="H50" s="105">
        <v>0</v>
      </c>
      <c r="I50" s="105">
        <v>0</v>
      </c>
      <c r="J50" s="105">
        <v>0</v>
      </c>
      <c r="K50" s="105">
        <v>0</v>
      </c>
      <c r="L50" s="105">
        <v>0</v>
      </c>
      <c r="M50" s="105">
        <v>0</v>
      </c>
      <c r="N50" s="105">
        <v>0</v>
      </c>
      <c r="O50" s="245">
        <f t="shared" si="0"/>
        <v>0</v>
      </c>
      <c r="P50" s="30"/>
    </row>
    <row r="51" spans="1:16" ht="11.1" customHeight="1" x14ac:dyDescent="0.25">
      <c r="A51" s="69" t="s">
        <v>34</v>
      </c>
      <c r="B51" s="70" t="s">
        <v>162</v>
      </c>
      <c r="C51" s="105">
        <v>0</v>
      </c>
      <c r="D51" s="105">
        <v>0</v>
      </c>
      <c r="E51" s="105">
        <v>0</v>
      </c>
      <c r="F51" s="105">
        <v>0</v>
      </c>
      <c r="G51" s="105">
        <v>0</v>
      </c>
      <c r="H51" s="105">
        <v>0</v>
      </c>
      <c r="I51" s="105">
        <v>0</v>
      </c>
      <c r="J51" s="105">
        <v>0</v>
      </c>
      <c r="K51" s="105">
        <v>0</v>
      </c>
      <c r="L51" s="105">
        <v>0</v>
      </c>
      <c r="M51" s="105">
        <v>0</v>
      </c>
      <c r="N51" s="105">
        <v>0</v>
      </c>
      <c r="O51" s="245">
        <f t="shared" si="0"/>
        <v>0</v>
      </c>
      <c r="P51" s="30"/>
    </row>
    <row r="52" spans="1:16" ht="11.1" customHeight="1" x14ac:dyDescent="0.25">
      <c r="A52" s="69"/>
      <c r="B52" s="70" t="s">
        <v>161</v>
      </c>
      <c r="C52" s="105">
        <v>0</v>
      </c>
      <c r="D52" s="105">
        <v>0</v>
      </c>
      <c r="E52" s="105">
        <v>0</v>
      </c>
      <c r="F52" s="105">
        <v>0</v>
      </c>
      <c r="G52" s="105">
        <v>0</v>
      </c>
      <c r="H52" s="105">
        <v>0</v>
      </c>
      <c r="I52" s="105">
        <v>0</v>
      </c>
      <c r="J52" s="105">
        <v>0</v>
      </c>
      <c r="K52" s="105">
        <v>0</v>
      </c>
      <c r="L52" s="105">
        <v>0</v>
      </c>
      <c r="M52" s="105">
        <v>0</v>
      </c>
      <c r="N52" s="105">
        <v>0</v>
      </c>
      <c r="O52" s="245">
        <f t="shared" si="0"/>
        <v>0</v>
      </c>
      <c r="P52" s="30"/>
    </row>
    <row r="53" spans="1:16" ht="11.1" customHeight="1" x14ac:dyDescent="0.25">
      <c r="A53" s="69" t="s">
        <v>20</v>
      </c>
      <c r="B53" s="70" t="s">
        <v>162</v>
      </c>
      <c r="C53" s="105">
        <v>5.4695999999999998</v>
      </c>
      <c r="D53" s="105">
        <v>6.0260000000000007</v>
      </c>
      <c r="E53" s="105">
        <v>7.0216666666666674</v>
      </c>
      <c r="F53" s="105">
        <v>7.305200000000001</v>
      </c>
      <c r="G53" s="105">
        <v>7.8792000000000009</v>
      </c>
      <c r="H53" s="105">
        <v>8.047600000000001</v>
      </c>
      <c r="I53" s="105">
        <v>8.0492000000000008</v>
      </c>
      <c r="J53" s="105">
        <v>8.1227999999999998</v>
      </c>
      <c r="K53" s="105">
        <v>8.3432000000000013</v>
      </c>
      <c r="L53" s="105">
        <v>7.8012000000000006</v>
      </c>
      <c r="M53" s="105">
        <v>8.2731999999999992</v>
      </c>
      <c r="N53" s="105">
        <v>9.1</v>
      </c>
      <c r="O53" s="245">
        <f t="shared" si="0"/>
        <v>91.438866666666655</v>
      </c>
      <c r="P53" s="30"/>
    </row>
    <row r="54" spans="1:16" ht="11.1" customHeight="1" x14ac:dyDescent="0.25">
      <c r="A54" s="69"/>
      <c r="B54" s="70" t="s">
        <v>161</v>
      </c>
      <c r="C54" s="105">
        <v>6.4695999999999998</v>
      </c>
      <c r="D54" s="2">
        <v>6.4160000000000004</v>
      </c>
      <c r="E54" s="105">
        <v>7.3980000000000006</v>
      </c>
      <c r="F54" s="105">
        <v>7.3422000000000001</v>
      </c>
      <c r="G54" s="105">
        <v>8.0212000000000003</v>
      </c>
      <c r="H54" s="105">
        <v>8.1639999999999997</v>
      </c>
      <c r="I54" s="105">
        <v>8.5023999999999997</v>
      </c>
      <c r="J54" s="105">
        <v>8.2595999999999989</v>
      </c>
      <c r="K54" s="105">
        <v>8.4236000000000004</v>
      </c>
      <c r="L54" s="105">
        <v>8.0772000000000013</v>
      </c>
      <c r="M54" s="105">
        <v>8.0096000000000007</v>
      </c>
      <c r="N54" s="105">
        <v>9.6235999999999997</v>
      </c>
      <c r="O54" s="245">
        <f t="shared" si="0"/>
        <v>94.707000000000008</v>
      </c>
      <c r="P54" s="30"/>
    </row>
    <row r="55" spans="1:16" ht="11.1" customHeight="1" x14ac:dyDescent="0.25">
      <c r="A55" s="76" t="s">
        <v>28</v>
      </c>
      <c r="B55" s="70" t="s">
        <v>162</v>
      </c>
      <c r="C55" s="105">
        <v>21.148</v>
      </c>
      <c r="D55" s="105">
        <v>20.728999999999999</v>
      </c>
      <c r="E55" s="105">
        <v>19.457999999999998</v>
      </c>
      <c r="F55" s="105">
        <v>19.171199999999999</v>
      </c>
      <c r="G55" s="105">
        <v>19.069800000000001</v>
      </c>
      <c r="H55" s="105">
        <v>18.707000000000001</v>
      </c>
      <c r="I55" s="105">
        <v>19.997</v>
      </c>
      <c r="J55" s="105">
        <v>19.541</v>
      </c>
      <c r="K55" s="105">
        <v>19.564</v>
      </c>
      <c r="L55" s="105">
        <v>19.163699999999999</v>
      </c>
      <c r="M55" s="105">
        <v>21.808</v>
      </c>
      <c r="N55" s="105">
        <v>17.466999999999999</v>
      </c>
      <c r="O55" s="245">
        <f t="shared" si="0"/>
        <v>235.82369999999997</v>
      </c>
      <c r="P55" s="30"/>
    </row>
    <row r="56" spans="1:16" ht="11.1" customHeight="1" x14ac:dyDescent="0.25">
      <c r="A56" s="76"/>
      <c r="B56" s="70" t="s">
        <v>161</v>
      </c>
      <c r="C56" s="105">
        <v>19.344000000000001</v>
      </c>
      <c r="D56" s="2">
        <v>18.9831</v>
      </c>
      <c r="E56" s="105">
        <v>17.980699999999999</v>
      </c>
      <c r="F56" s="105">
        <v>16.266400000000001</v>
      </c>
      <c r="G56" s="105">
        <v>16.677</v>
      </c>
      <c r="H56" s="105">
        <v>16.428999999999998</v>
      </c>
      <c r="I56" s="105">
        <v>17.783999999999999</v>
      </c>
      <c r="J56" s="105">
        <v>20.010000000000002</v>
      </c>
      <c r="K56" s="105">
        <v>19.648800000000001</v>
      </c>
      <c r="L56" s="105">
        <v>19.242999999999999</v>
      </c>
      <c r="M56" s="105">
        <v>21.906400000000001</v>
      </c>
      <c r="N56" s="105">
        <v>18.0364</v>
      </c>
      <c r="O56" s="245">
        <f t="shared" si="0"/>
        <v>222.30879999999996</v>
      </c>
      <c r="P56" s="30"/>
    </row>
    <row r="57" spans="1:16" ht="11.1" customHeight="1" x14ac:dyDescent="0.25">
      <c r="A57" s="69" t="s">
        <v>135</v>
      </c>
      <c r="B57" s="70" t="s">
        <v>162</v>
      </c>
      <c r="C57" s="105">
        <v>0</v>
      </c>
      <c r="D57" s="105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v>0</v>
      </c>
      <c r="J57" s="105">
        <v>0</v>
      </c>
      <c r="K57" s="105">
        <v>0</v>
      </c>
      <c r="L57" s="105">
        <v>0</v>
      </c>
      <c r="M57" s="105">
        <v>0</v>
      </c>
      <c r="N57" s="105">
        <v>0</v>
      </c>
      <c r="O57" s="245">
        <f t="shared" si="0"/>
        <v>0</v>
      </c>
      <c r="P57" s="30"/>
    </row>
    <row r="58" spans="1:16" ht="11.1" customHeight="1" x14ac:dyDescent="0.25">
      <c r="A58" s="77"/>
      <c r="B58" s="78" t="s">
        <v>161</v>
      </c>
      <c r="C58" s="105">
        <v>0</v>
      </c>
      <c r="D58" s="105">
        <v>0</v>
      </c>
      <c r="E58" s="105">
        <v>0</v>
      </c>
      <c r="F58" s="105">
        <v>0</v>
      </c>
      <c r="G58" s="105">
        <v>0</v>
      </c>
      <c r="H58" s="105">
        <v>0</v>
      </c>
      <c r="I58" s="105">
        <v>0</v>
      </c>
      <c r="J58" s="105">
        <v>0</v>
      </c>
      <c r="K58" s="105">
        <v>0</v>
      </c>
      <c r="L58" s="105">
        <v>0</v>
      </c>
      <c r="M58" s="105">
        <v>0</v>
      </c>
      <c r="N58" s="105">
        <v>0</v>
      </c>
      <c r="O58" s="248">
        <f t="shared" si="0"/>
        <v>0</v>
      </c>
      <c r="P58" s="30"/>
    </row>
    <row r="59" spans="1:16" ht="9" customHeight="1" x14ac:dyDescent="0.3">
      <c r="A59" s="4" t="s">
        <v>141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5" t="s">
        <v>159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173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1" t="s">
        <v>174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D1281 EGD11777 EGD7681 EGD3585 EGD12033:EGD13569 EGD7937:EGD9473 EGD1537:EGD3329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32</vt:i4>
      </vt:variant>
    </vt:vector>
  </HeadingPairs>
  <TitlesOfParts>
    <vt:vector size="60" baseType="lpstr">
      <vt:lpstr>ÍNDICE PECUARIO Y AVÍCOLA</vt:lpstr>
      <vt:lpstr>C.21</vt:lpstr>
      <vt:lpstr>C.22</vt:lpstr>
      <vt:lpstr>C.23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C.34</vt:lpstr>
      <vt:lpstr>C 35</vt:lpstr>
      <vt:lpstr>C 36</vt:lpstr>
      <vt:lpstr>C 37</vt:lpstr>
      <vt:lpstr>C 38</vt:lpstr>
      <vt:lpstr>C 39</vt:lpstr>
      <vt:lpstr>C.40</vt:lpstr>
      <vt:lpstr>C 41</vt:lpstr>
      <vt:lpstr>C 42</vt:lpstr>
      <vt:lpstr>C 43</vt:lpstr>
      <vt:lpstr>C 44</vt:lpstr>
      <vt:lpstr>C 45</vt:lpstr>
      <vt:lpstr>C.46</vt:lpstr>
      <vt:lpstr>C 47-48</vt:lpstr>
      <vt:lpstr>'C 47-48'!A_IMPRESION_IM</vt:lpstr>
      <vt:lpstr>C.23!A_IMPRESION_IM</vt:lpstr>
      <vt:lpstr>'C 47-48'!A_IMPRESIÓN_IM</vt:lpstr>
      <vt:lpstr>C.23!A_IMPRESIÓN_IM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41'!Área_de_impresión</vt:lpstr>
      <vt:lpstr>'C 42'!Área_de_impresión</vt:lpstr>
      <vt:lpstr>'C 43'!Área_de_impresión</vt:lpstr>
      <vt:lpstr>'C 44'!Área_de_impresión</vt:lpstr>
      <vt:lpstr>'C 45'!Área_de_impresión</vt:lpstr>
      <vt:lpstr>'C 47-48'!Área_de_impresión</vt:lpstr>
      <vt:lpstr>C.22!Área_de_impresión</vt:lpstr>
      <vt:lpstr>C.23!Área_de_impresión</vt:lpstr>
      <vt:lpstr>C.34!Área_de_impresión</vt:lpstr>
      <vt:lpstr>C.40!Área_de_impresión</vt:lpstr>
      <vt:lpstr>C.46!Área_de_impresión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Agueda Sihuas Meza</cp:lastModifiedBy>
  <cp:lastPrinted>2024-10-04T19:55:59Z</cp:lastPrinted>
  <dcterms:created xsi:type="dcterms:W3CDTF">2002-06-21T16:23:32Z</dcterms:created>
  <dcterms:modified xsi:type="dcterms:W3CDTF">2026-02-13T21:47:40Z</dcterms:modified>
</cp:coreProperties>
</file>